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hninfoo365-my.sharepoint.com/personal/bernt_nforeningen_no/Documents/Documents/Styret/"/>
    </mc:Choice>
  </mc:AlternateContent>
  <xr:revisionPtr revIDLastSave="6" documentId="8_{36B45DB3-B7DB-4C62-80D8-8D51CA3B99E8}" xr6:coauthVersionLast="47" xr6:coauthVersionMax="47" xr10:uidLastSave="{F4F3B576-4E1D-4D4B-9E45-F50EB836DCD0}"/>
  <bookViews>
    <workbookView xWindow="-120" yWindow="-120" windowWidth="29040" windowHeight="15840" xr2:uid="{00000000-000D-0000-FFFF-FFFF00000000}"/>
  </bookViews>
  <sheets>
    <sheet name="Resultatrapport" sheetId="1" r:id="rId1"/>
    <sheet name="Underbudsjett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" l="1"/>
  <c r="H8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7" i="2"/>
  <c r="K24" i="2"/>
  <c r="K45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7" i="1"/>
  <c r="K117" i="2" l="1"/>
  <c r="K119" i="2"/>
  <c r="K26" i="2" l="1"/>
  <c r="E26" i="1" s="1"/>
  <c r="K38" i="2"/>
  <c r="E38" i="1" s="1"/>
  <c r="K39" i="2"/>
  <c r="E39" i="1" s="1"/>
  <c r="K40" i="2"/>
  <c r="E40" i="1" s="1"/>
  <c r="K41" i="2"/>
  <c r="E41" i="1" s="1"/>
  <c r="K42" i="2"/>
  <c r="K43" i="2"/>
  <c r="E43" i="1" s="1"/>
  <c r="K44" i="2"/>
  <c r="E44" i="1" s="1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37" i="2"/>
  <c r="E37" i="1" s="1"/>
  <c r="K36" i="2"/>
  <c r="E36" i="1" s="1"/>
  <c r="K35" i="2"/>
  <c r="E35" i="1" s="1"/>
  <c r="K34" i="2"/>
  <c r="E34" i="1" s="1"/>
  <c r="K33" i="2"/>
  <c r="E33" i="1" s="1"/>
  <c r="K32" i="2"/>
  <c r="E32" i="1" s="1"/>
  <c r="K31" i="2"/>
  <c r="E31" i="1" s="1"/>
  <c r="K30" i="2"/>
  <c r="E30" i="1" s="1"/>
  <c r="K29" i="2"/>
  <c r="E29" i="1" s="1"/>
  <c r="K28" i="2"/>
  <c r="E28" i="1" s="1"/>
  <c r="K27" i="2"/>
  <c r="E27" i="1" s="1"/>
  <c r="K25" i="2"/>
  <c r="E25" i="1" s="1"/>
  <c r="E45" i="1" l="1"/>
  <c r="E100" i="1"/>
  <c r="E117" i="1" s="1"/>
  <c r="E123" i="1" l="1"/>
  <c r="E67" i="1"/>
  <c r="E24" i="1"/>
  <c r="E119" i="1" l="1"/>
  <c r="E124" i="1" s="1"/>
  <c r="D123" i="1"/>
  <c r="D117" i="1"/>
  <c r="D67" i="1"/>
  <c r="D45" i="1"/>
  <c r="D24" i="1"/>
  <c r="D119" i="1" l="1"/>
  <c r="D1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Catrine Aardal Lorentzen</author>
  </authors>
  <commentList>
    <comment ref="I15" authorId="0" shapeId="0" xr:uid="{E12FB12D-5045-4DF4-B602-3F7AFD26541C}">
      <text>
        <r>
          <rPr>
            <b/>
            <sz val="9"/>
            <color indexed="81"/>
            <rFont val="Tahoma"/>
            <family val="2"/>
          </rPr>
          <t>Catrine Aardal Lorentzen:</t>
        </r>
        <r>
          <rPr>
            <sz val="9"/>
            <color indexed="81"/>
            <rFont val="Tahoma"/>
            <family val="2"/>
          </rPr>
          <t xml:space="preserve">
gått ned fra 150k til 135k, basert på 2023 arrangement</t>
        </r>
      </text>
    </comment>
    <comment ref="I16" authorId="0" shapeId="0" xr:uid="{1C5D3991-A776-48BC-8226-3A1C599DC1F5}">
      <text>
        <r>
          <rPr>
            <b/>
            <sz val="9"/>
            <color indexed="81"/>
            <rFont val="Tahoma"/>
            <family val="2"/>
          </rPr>
          <t>Catrine Aardal Lorentzen:</t>
        </r>
        <r>
          <rPr>
            <sz val="9"/>
            <color indexed="81"/>
            <rFont val="Tahoma"/>
            <family val="2"/>
          </rPr>
          <t xml:space="preserve">
samme som 2023, basert på hittil og prognose
</t>
        </r>
      </text>
    </comment>
    <comment ref="I17" authorId="0" shapeId="0" xr:uid="{1C94AC49-A445-4BF8-856B-6566AAAC66BA}">
      <text>
        <r>
          <rPr>
            <b/>
            <sz val="9"/>
            <color indexed="81"/>
            <rFont val="Tahoma"/>
            <family val="2"/>
          </rPr>
          <t>Catrine Aardal Lorentzen:</t>
        </r>
        <r>
          <rPr>
            <sz val="9"/>
            <color indexed="81"/>
            <rFont val="Tahoma"/>
            <family val="2"/>
          </rPr>
          <t xml:space="preserve">
justert ned fra 320 000 til 270 000 i 2024, basert på hittil i 2023.</t>
        </r>
      </text>
    </comment>
    <comment ref="I25" authorId="0" shapeId="0" xr:uid="{DAB377DB-650B-4C30-BD8B-C8DC2C1D010D}">
      <text>
        <r>
          <rPr>
            <b/>
            <sz val="9"/>
            <color indexed="81"/>
            <rFont val="Tahoma"/>
            <family val="2"/>
          </rPr>
          <t>Catrine Aardal Lorentzen:</t>
        </r>
        <r>
          <rPr>
            <sz val="9"/>
            <color indexed="81"/>
            <rFont val="Tahoma"/>
            <family val="2"/>
          </rPr>
          <t xml:space="preserve">
Basert på hittil
</t>
        </r>
      </text>
    </comment>
    <comment ref="I28" authorId="0" shapeId="0" xr:uid="{9A95C0E1-1A2E-441C-9443-599C0B057C81}">
      <text>
        <r>
          <rPr>
            <b/>
            <sz val="9"/>
            <color indexed="81"/>
            <rFont val="Tahoma"/>
            <family val="2"/>
          </rPr>
          <t>Catrine Aardal Lorentzen:</t>
        </r>
        <r>
          <rPr>
            <sz val="9"/>
            <color indexed="81"/>
            <rFont val="Tahoma"/>
            <family val="2"/>
          </rPr>
          <t xml:space="preserve">
10 000 ned fra 2023, 
</t>
        </r>
      </text>
    </comment>
    <comment ref="I30" authorId="0" shapeId="0" xr:uid="{287FFA8C-3BD1-4C47-B5C6-C061115D2098}">
      <text>
        <r>
          <rPr>
            <b/>
            <sz val="9"/>
            <color indexed="81"/>
            <rFont val="Tahoma"/>
            <family val="2"/>
          </rPr>
          <t>Catrine Aardal Lorentzen:</t>
        </r>
        <r>
          <rPr>
            <sz val="9"/>
            <color indexed="81"/>
            <rFont val="Tahoma"/>
            <family val="2"/>
          </rPr>
          <t xml:space="preserve">
10 000 ned fra 2023
</t>
        </r>
      </text>
    </comment>
    <comment ref="I31" authorId="0" shapeId="0" xr:uid="{A7F4509B-0E76-4D45-A41E-3B19B19DAB7C}">
      <text>
        <r>
          <rPr>
            <b/>
            <sz val="9"/>
            <color indexed="81"/>
            <rFont val="Tahoma"/>
            <family val="2"/>
          </rPr>
          <t>Catrine Aardal Lorentzen:</t>
        </r>
        <r>
          <rPr>
            <sz val="9"/>
            <color indexed="81"/>
            <rFont val="Tahoma"/>
            <family val="2"/>
          </rPr>
          <t xml:space="preserve">
opp 10000 fra i fjor, basert på 2023
</t>
        </r>
      </text>
    </comment>
    <comment ref="I32" authorId="0" shapeId="0" xr:uid="{64F6E2E0-9B94-4D07-A042-91C3CEFAFBA8}">
      <text>
        <r>
          <rPr>
            <b/>
            <sz val="9"/>
            <color indexed="81"/>
            <rFont val="Tahoma"/>
            <family val="2"/>
          </rPr>
          <t>Catrine Aardal Lorentzen:</t>
        </r>
        <r>
          <rPr>
            <sz val="9"/>
            <color indexed="81"/>
            <rFont val="Tahoma"/>
            <family val="2"/>
          </rPr>
          <t xml:space="preserve">
14 000, samme som i fjor</t>
        </r>
      </text>
    </comment>
    <comment ref="I33" authorId="0" shapeId="0" xr:uid="{6D730ECC-4763-4720-81EF-632AA2A23EE1}">
      <text>
        <r>
          <rPr>
            <b/>
            <sz val="9"/>
            <color indexed="81"/>
            <rFont val="Tahoma"/>
            <family val="2"/>
          </rPr>
          <t>Catrine Aardal Lorentzen:</t>
        </r>
        <r>
          <rPr>
            <sz val="9"/>
            <color indexed="81"/>
            <rFont val="Tahoma"/>
            <family val="2"/>
          </rPr>
          <t xml:space="preserve">
basert på hittill
</t>
        </r>
      </text>
    </comment>
    <comment ref="I34" authorId="0" shapeId="0" xr:uid="{31D66AF0-F0D9-4C20-8592-24740CB01BEA}">
      <text>
        <r>
          <rPr>
            <b/>
            <sz val="9"/>
            <color indexed="81"/>
            <rFont val="Tahoma"/>
            <family val="2"/>
          </rPr>
          <t>Catrine Aardal Lorentzen:</t>
        </r>
        <r>
          <rPr>
            <sz val="9"/>
            <color indexed="81"/>
            <rFont val="Tahoma"/>
            <family val="2"/>
          </rPr>
          <t xml:space="preserve">
basert på hittil 2023
</t>
        </r>
      </text>
    </comment>
    <comment ref="I36" authorId="0" shapeId="0" xr:uid="{C9D7A822-073B-4758-A075-E00DB5F4BADD}">
      <text>
        <r>
          <rPr>
            <b/>
            <sz val="9"/>
            <color indexed="81"/>
            <rFont val="Tahoma"/>
            <family val="2"/>
          </rPr>
          <t>Catrine Aardal Lorentzen:</t>
        </r>
        <r>
          <rPr>
            <sz val="9"/>
            <color indexed="81"/>
            <rFont val="Tahoma"/>
            <family val="2"/>
          </rPr>
          <t xml:space="preserve">
basert på 2023 hittil
</t>
        </r>
      </text>
    </comment>
    <comment ref="I37" authorId="0" shapeId="0" xr:uid="{58DAAA84-F329-451B-A246-F40FA28D11D7}">
      <text>
        <r>
          <rPr>
            <b/>
            <sz val="9"/>
            <color indexed="81"/>
            <rFont val="Tahoma"/>
            <family val="2"/>
          </rPr>
          <t>Catrine Aardal Lorentzen:</t>
        </r>
        <r>
          <rPr>
            <sz val="9"/>
            <color indexed="81"/>
            <rFont val="Tahoma"/>
            <family val="2"/>
          </rPr>
          <t xml:space="preserve">
basert på hittil 2023</t>
        </r>
      </text>
    </comment>
    <comment ref="I100" authorId="0" shapeId="0" xr:uid="{411CA82A-24A8-423D-B649-F1F5DD4F0225}">
      <text>
        <r>
          <rPr>
            <b/>
            <sz val="9"/>
            <color indexed="81"/>
            <rFont val="Tahoma"/>
            <family val="2"/>
          </rPr>
          <t>Catrine Aardal Lorentzen:</t>
        </r>
        <r>
          <rPr>
            <sz val="9"/>
            <color indexed="81"/>
            <rFont val="Tahoma"/>
            <family val="2"/>
          </rPr>
          <t xml:space="preserve">
ref Karoline
</t>
        </r>
      </text>
    </comment>
  </commentList>
</comments>
</file>

<file path=xl/sharedStrings.xml><?xml version="1.0" encoding="utf-8"?>
<sst xmlns="http://schemas.openxmlformats.org/spreadsheetml/2006/main" count="255" uniqueCount="133">
  <si>
    <t>Budsjett hele</t>
  </si>
  <si>
    <t>Honorar forelesere konferanser m/MVA</t>
  </si>
  <si>
    <t>Lokalleie konferanse</t>
  </si>
  <si>
    <t>Arbeidsgiveravg. av påløpne feriepenger</t>
  </si>
  <si>
    <t>Annen kostnadsgodtgjørelse</t>
  </si>
  <si>
    <t>Motkonto Innberetning OTP/AFP</t>
  </si>
  <si>
    <t>Rentekostnad leverandørgjeld</t>
  </si>
  <si>
    <t>Sum varekostnader</t>
  </si>
  <si>
    <t>Næringsforeningen Haugalandet</t>
  </si>
  <si>
    <t>Plussfrokost og Næringsvett</t>
  </si>
  <si>
    <t>Konferansekostnader (pynt, navneskilt, gaver, etc)</t>
  </si>
  <si>
    <t>Produksjon redaksjonelt innhold</t>
  </si>
  <si>
    <t>Personalforsikring, Sk.pl.del</t>
  </si>
  <si>
    <t>Trykksaker</t>
  </si>
  <si>
    <t>Kontingent, ikke fradragsberettiget</t>
  </si>
  <si>
    <t>Bank og kortgebyrer</t>
  </si>
  <si>
    <t>HR-Dagen</t>
  </si>
  <si>
    <t>Bevertning u/MVA</t>
  </si>
  <si>
    <t>Kostnadsført inventar</t>
  </si>
  <si>
    <t>Porto</t>
  </si>
  <si>
    <t>Markedsføring/reklamekostn.</t>
  </si>
  <si>
    <t>Representasjon, ikke fradragsberettiget</t>
  </si>
  <si>
    <t>Tap på fordringer fradragsberettiget m/mva</t>
  </si>
  <si>
    <t>Samarbeidspartnere</t>
  </si>
  <si>
    <t>Layout /IT konferanse</t>
  </si>
  <si>
    <t>Innførselsmerverdiavgift høy sats - debet</t>
  </si>
  <si>
    <t>Møter, kurs, oppdatering o.l</t>
  </si>
  <si>
    <t>E-UP EB 38401</t>
  </si>
  <si>
    <t>Data rep hardware/support IT</t>
  </si>
  <si>
    <t>Forsikring og avg. transportmiddel 1</t>
  </si>
  <si>
    <t>Kontingent, fradragsberettiget</t>
  </si>
  <si>
    <t>Inntekt barteravtaler</t>
  </si>
  <si>
    <t>ByggArena deltakere</t>
  </si>
  <si>
    <t>Andre Inntekter</t>
  </si>
  <si>
    <t>Fri telefon</t>
  </si>
  <si>
    <t>Annen fordel i arbeidsforhold</t>
  </si>
  <si>
    <t>Helseforsikring</t>
  </si>
  <si>
    <t>Kantinestøtte avg.fri</t>
  </si>
  <si>
    <t>Fremmede tjenester</t>
  </si>
  <si>
    <t>Intern rapport</t>
  </si>
  <si>
    <t>Depositum</t>
  </si>
  <si>
    <t>Hotell</t>
  </si>
  <si>
    <t>Oppgavepl. pensjonskostnad (faktura)</t>
  </si>
  <si>
    <t>Reisekostnad, ikke oppg.pliktig</t>
  </si>
  <si>
    <t>Layout</t>
  </si>
  <si>
    <t>Styremøter - årsmøter</t>
  </si>
  <si>
    <t>Sum salgsinntekter</t>
  </si>
  <si>
    <t>Almennyttige tilskudd</t>
  </si>
  <si>
    <t>Honorar foredragsholdere u/mva</t>
  </si>
  <si>
    <t>Annen oppgavepliktig godtgjørelse</t>
  </si>
  <si>
    <t>Revisjonshonorar</t>
  </si>
  <si>
    <t>Aviser, tidsskrifter, bøker o.l</t>
  </si>
  <si>
    <t>Internett</t>
  </si>
  <si>
    <t>Representasjon, fradragsberettiget</t>
  </si>
  <si>
    <t>Gaver, ikke fradragsberettiget</t>
  </si>
  <si>
    <t>Ordinært resultat før skatt</t>
  </si>
  <si>
    <t>Tech-dagen</t>
  </si>
  <si>
    <t>Innførselsmerverdiavgift høy sats - motkonto</t>
  </si>
  <si>
    <t>Fremmedytelse og underentreprise</t>
  </si>
  <si>
    <t>Samarbeidspartnerkostnader</t>
  </si>
  <si>
    <t>Kontorrekvisita</t>
  </si>
  <si>
    <t>Forsikringspremie</t>
  </si>
  <si>
    <t>Sum personalkostnader</t>
  </si>
  <si>
    <t>Andre driftskostnader</t>
  </si>
  <si>
    <t>Andre tekniske arr.kostnader</t>
  </si>
  <si>
    <t>Arbeidsgiveravgift</t>
  </si>
  <si>
    <t>Innberetning OTP/AFP</t>
  </si>
  <si>
    <t>Leie andre kontormaskiner</t>
  </si>
  <si>
    <t>Diettkostnad, ikke oppgavepliktig</t>
  </si>
  <si>
    <t>Gaver, fradragsberettiget</t>
  </si>
  <si>
    <t>Øreavrunding</t>
  </si>
  <si>
    <t>Netto finansposter</t>
  </si>
  <si>
    <t>Medlemskontigent</t>
  </si>
  <si>
    <t>Prosjektkostnader</t>
  </si>
  <si>
    <t>Gaver til ansatte</t>
  </si>
  <si>
    <t>Regnskapshonorar</t>
  </si>
  <si>
    <t>Telefonutstyr (hardware)</t>
  </si>
  <si>
    <t>Markedsføring kjøpt fra utlandet</t>
  </si>
  <si>
    <t>Renteinntekter kundefordinger</t>
  </si>
  <si>
    <t>Resultatrapport</t>
  </si>
  <si>
    <t>Bevertning m/MVA videresalg</t>
  </si>
  <si>
    <t>Skattepl. del av fosikring via Lønn</t>
  </si>
  <si>
    <t>Honorar juridisk bistand fradr.berett.</t>
  </si>
  <si>
    <t>Bilgodtgjørelse, oppgavepliktig</t>
  </si>
  <si>
    <t>Deltakeravgift, Haugalandskonf.</t>
  </si>
  <si>
    <t>ATA Carnet</t>
  </si>
  <si>
    <t>Yrkesskadeforsikring</t>
  </si>
  <si>
    <t>Leie datasystemer</t>
  </si>
  <si>
    <t>Leie datasystem utland</t>
  </si>
  <si>
    <t>Honorar økonomisk rådgivning</t>
  </si>
  <si>
    <t>Annen kostnad m/fradrag</t>
  </si>
  <si>
    <t>Valutatap (disagio)</t>
  </si>
  <si>
    <t>Haugalandskonferansen øvrige driftskostn.</t>
  </si>
  <si>
    <t>Lønn til ansatte</t>
  </si>
  <si>
    <t>Feriepenger</t>
  </si>
  <si>
    <t>Motkonto fordeler gruppe 52</t>
  </si>
  <si>
    <t>Renhold</t>
  </si>
  <si>
    <t>Driftsresultat</t>
  </si>
  <si>
    <t>Kjøp hardware</t>
  </si>
  <si>
    <t>Lisenser/drift IT</t>
  </si>
  <si>
    <t>Telefon ansatte</t>
  </si>
  <si>
    <t>Royalties</t>
  </si>
  <si>
    <t>Øresavrunding</t>
  </si>
  <si>
    <t>MF-Dagen</t>
  </si>
  <si>
    <t>Certificate of Origin</t>
  </si>
  <si>
    <t>Annen driftsrelatert inntekt</t>
  </si>
  <si>
    <t>Annen driftsrelatert inntekt - Rogfast</t>
  </si>
  <si>
    <t>Reise foredragsholder/konferanse</t>
  </si>
  <si>
    <t>Honorar forelesere, konferanser</t>
  </si>
  <si>
    <t>Fri kost</t>
  </si>
  <si>
    <t>Annen personalkostnad</t>
  </si>
  <si>
    <t>Leie lokaler</t>
  </si>
  <si>
    <t>Arbeidsklær og verneutstyr</t>
  </si>
  <si>
    <t>Handelskammeret</t>
  </si>
  <si>
    <t>Medlemskontingent, u/mva</t>
  </si>
  <si>
    <t>Underholdning konferanser</t>
  </si>
  <si>
    <t>Kantinekostnad støtte</t>
  </si>
  <si>
    <t>Annen kostnad lokaler</t>
  </si>
  <si>
    <t>Lisenser/drift IT - utland</t>
  </si>
  <si>
    <t>Vedlikehold transportmiddel 1</t>
  </si>
  <si>
    <t>Budsjett 2024</t>
  </si>
  <si>
    <t>Leder og HR dagen</t>
  </si>
  <si>
    <t>H-konferansen</t>
  </si>
  <si>
    <t>Byggarena</t>
  </si>
  <si>
    <t>Tech dagen</t>
  </si>
  <si>
    <t xml:space="preserve">MF-dagen </t>
  </si>
  <si>
    <t>Total</t>
  </si>
  <si>
    <t>Resterende småprosjekter</t>
  </si>
  <si>
    <t>Medlemskontingent</t>
  </si>
  <si>
    <t>IKKE LEGG INN TALL HER, FORMLER</t>
  </si>
  <si>
    <t>Periode: 202309</t>
  </si>
  <si>
    <t>HER KAN DERE ENDRE</t>
  </si>
  <si>
    <t>Underposter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</si>
</sst>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0.0\ %"/>
    <numFmt numFmtId="166" formatCode="[$-414]mmmm\ yy;@"/>
  </numFmts>
  <fonts count="17" x14ac:knownFonts="1">
    <font>
      <sz val="11"/>
      <color theme="1"/>
      <name val="Calibri"/>
      <family val="2"/>
      <scheme val="minor"/>
    </font>
    <font>
      <sz val="11"/>
      <name val="Open Sans"/>
      <family val="2"/>
    </font>
    <font>
      <sz val="12"/>
      <name val="Open Sans"/>
      <family val="2"/>
    </font>
    <font>
      <sz val="11"/>
      <color rgb="FF6A6C6D"/>
      <name val="Open Sans"/>
      <family val="2"/>
    </font>
    <font>
      <b/>
      <sz val="14"/>
      <name val="Open Sans"/>
      <family val="2"/>
    </font>
    <font>
      <sz val="14"/>
      <color rgb="FF007ACA"/>
      <name val="Open Sans"/>
      <family val="2"/>
    </font>
    <font>
      <sz val="12"/>
      <color rgb="FF6A6C6D"/>
      <name val="Open Sans"/>
      <family val="2"/>
    </font>
    <font>
      <sz val="16"/>
      <name val="Open Sans"/>
      <family val="2"/>
    </font>
    <font>
      <b/>
      <sz val="12"/>
      <name val="Open Sans"/>
      <family val="2"/>
    </font>
    <font>
      <sz val="11"/>
      <color theme="1"/>
      <name val="Open Sans"/>
      <family val="2"/>
    </font>
    <font>
      <b/>
      <sz val="26"/>
      <name val="Open Sans"/>
      <family val="2"/>
    </font>
    <font>
      <b/>
      <sz val="11"/>
      <name val="Open Sans"/>
      <family val="2"/>
    </font>
    <font>
      <sz val="14"/>
      <color theme="0" tint="-0.49995422223578601"/>
      <name val="Open San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theme="0" tint="-0.49995422223578601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7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4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1" fillId="0" borderId="0" xfId="0" applyFont="1"/>
    <xf numFmtId="164" fontId="4" fillId="2" borderId="1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0" fontId="2" fillId="0" borderId="0" xfId="0" applyFont="1"/>
    <xf numFmtId="0" fontId="6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right" vertical="top"/>
    </xf>
    <xf numFmtId="1" fontId="3" fillId="2" borderId="0" xfId="0" applyNumberFormat="1" applyFont="1" applyFill="1" applyAlignment="1">
      <alignment horizontal="right" vertical="center"/>
    </xf>
    <xf numFmtId="164" fontId="8" fillId="2" borderId="0" xfId="0" applyNumberFormat="1" applyFont="1" applyFill="1"/>
    <xf numFmtId="0" fontId="3" fillId="2" borderId="0" xfId="0" applyFont="1" applyFill="1" applyAlignment="1">
      <alignment vertical="center"/>
    </xf>
    <xf numFmtId="166" fontId="5" fillId="0" borderId="0" xfId="0" applyNumberFormat="1" applyFont="1" applyAlignment="1">
      <alignment horizontal="right" vertical="top"/>
    </xf>
    <xf numFmtId="0" fontId="6" fillId="0" borderId="0" xfId="0" applyFont="1"/>
    <xf numFmtId="0" fontId="3" fillId="0" borderId="2" xfId="0" applyFont="1" applyBorder="1"/>
    <xf numFmtId="0" fontId="3" fillId="0" borderId="0" xfId="0" applyFont="1"/>
    <xf numFmtId="0" fontId="9" fillId="0" borderId="0" xfId="0" applyFont="1"/>
    <xf numFmtId="0" fontId="4" fillId="2" borderId="1" xfId="0" applyFont="1" applyFill="1" applyBorder="1"/>
    <xf numFmtId="0" fontId="10" fillId="0" borderId="0" xfId="0" applyFont="1"/>
    <xf numFmtId="0" fontId="5" fillId="0" borderId="0" xfId="0" applyFont="1" applyAlignment="1">
      <alignment vertical="top"/>
    </xf>
    <xf numFmtId="0" fontId="4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4" fontId="8" fillId="2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top"/>
    </xf>
    <xf numFmtId="14" fontId="12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43" fontId="0" fillId="0" borderId="0" xfId="1" applyFont="1"/>
    <xf numFmtId="164" fontId="8" fillId="2" borderId="3" xfId="0" applyNumberFormat="1" applyFont="1" applyFill="1" applyBorder="1" applyAlignment="1">
      <alignment horizontal="left"/>
    </xf>
    <xf numFmtId="164" fontId="8" fillId="2" borderId="3" xfId="0" applyNumberFormat="1" applyFont="1" applyFill="1" applyBorder="1"/>
    <xf numFmtId="43" fontId="14" fillId="0" borderId="3" xfId="1" applyFont="1" applyBorder="1"/>
    <xf numFmtId="0" fontId="4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43" fontId="0" fillId="3" borderId="0" xfId="1" applyFont="1" applyFill="1"/>
    <xf numFmtId="43" fontId="14" fillId="3" borderId="3" xfId="1" applyFont="1" applyFill="1" applyBorder="1"/>
    <xf numFmtId="43" fontId="0" fillId="4" borderId="0" xfId="1" applyFont="1" applyFill="1"/>
    <xf numFmtId="43" fontId="0" fillId="4" borderId="0" xfId="1" applyFont="1" applyFill="1" applyAlignment="1">
      <alignment wrapText="1"/>
    </xf>
    <xf numFmtId="43" fontId="14" fillId="4" borderId="3" xfId="1" applyFont="1" applyFill="1" applyBorder="1"/>
    <xf numFmtId="0" fontId="5" fillId="5" borderId="0" xfId="0" applyFont="1" applyFill="1" applyAlignment="1">
      <alignment vertical="top"/>
    </xf>
    <xf numFmtId="164" fontId="1" fillId="5" borderId="0" xfId="0" applyNumberFormat="1" applyFont="1" applyFill="1"/>
    <xf numFmtId="164" fontId="2" fillId="5" borderId="0" xfId="0" applyNumberFormat="1" applyFont="1" applyFill="1" applyAlignment="1">
      <alignment horizontal="right"/>
    </xf>
    <xf numFmtId="164" fontId="2" fillId="5" borderId="0" xfId="0" applyNumberFormat="1" applyFont="1" applyFill="1"/>
    <xf numFmtId="164" fontId="4" fillId="5" borderId="1" xfId="0" applyNumberFormat="1" applyFont="1" applyFill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right"/>
    </xf>
  </cellXfs>
  <cellStyles count="2">
    <cellStyle name="Komma" xfId="1" builtinId="3"/>
    <cellStyle name="Normal" xfId="0" builtinId="0"/>
  </cellStyles>
  <dxfs count="8">
    <dxf>
      <font>
        <color rgb="FFE70641"/>
      </font>
    </dxf>
    <dxf>
      <font>
        <color rgb="FFE70641"/>
      </font>
    </dxf>
    <dxf>
      <font>
        <color rgb="FFE70641"/>
      </font>
    </dxf>
    <dxf>
      <font>
        <color rgb="FFE70641"/>
      </font>
    </dxf>
    <dxf>
      <font>
        <color rgb="FFE70641"/>
      </font>
    </dxf>
    <dxf>
      <font>
        <color rgb="FFE70641"/>
      </font>
    </dxf>
    <dxf>
      <font>
        <color rgb="FFE70641"/>
      </font>
    </dxf>
    <dxf>
      <font>
        <color rgb="FFE94454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SR fargepalett">
      <a:dk1>
        <a:sysClr val="windowText" lastClr="000000"/>
      </a:dk1>
      <a:lt1>
        <a:srgbClr val="FFFFFF"/>
      </a:lt1>
      <a:dk2>
        <a:srgbClr val="44546A"/>
      </a:dk2>
      <a:lt2>
        <a:srgbClr val="E7E6E6"/>
      </a:lt2>
      <a:accent1>
        <a:srgbClr val="007ACA"/>
      </a:accent1>
      <a:accent2>
        <a:srgbClr val="6A6C6D"/>
      </a:accent2>
      <a:accent3>
        <a:srgbClr val="FAFBFC"/>
      </a:accent3>
      <a:accent4>
        <a:srgbClr val="FFC000"/>
      </a:accent4>
      <a:accent5>
        <a:srgbClr val="4472C4"/>
      </a:accent5>
      <a:accent6>
        <a:srgbClr val="70AD47"/>
      </a:accent6>
      <a:hlink>
        <a:srgbClr val="007ACA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26"/>
  <sheetViews>
    <sheetView showGridLines="0" tabSelected="1" zoomScale="93" zoomScaleNormal="93" workbookViewId="0">
      <pane xSplit="3" ySplit="6" topLeftCell="D97" activePane="bottomRight" state="frozen"/>
      <selection pane="topRight" activeCell="D1" sqref="D1"/>
      <selection pane="bottomLeft" activeCell="A7" sqref="A7"/>
      <selection pane="bottomRight" activeCell="S14" sqref="S14"/>
    </sheetView>
  </sheetViews>
  <sheetFormatPr baseColWidth="10" defaultColWidth="9.140625" defaultRowHeight="16.5" outlineLevelRow="1" x14ac:dyDescent="0.3"/>
  <cols>
    <col min="1" max="1" width="5.5703125" style="20" customWidth="1"/>
    <col min="2" max="2" width="16.7109375" style="20" customWidth="1"/>
    <col min="3" max="3" width="47.7109375" style="20" customWidth="1"/>
    <col min="4" max="4" width="20.7109375" style="20" customWidth="1"/>
    <col min="5" max="5" width="18.28515625" style="20" bestFit="1" customWidth="1"/>
    <col min="6" max="16384" width="9.140625" style="20"/>
  </cols>
  <sheetData>
    <row r="1" spans="2:12" ht="15.6" customHeight="1" x14ac:dyDescent="0.3"/>
    <row r="2" spans="2:12" s="19" customFormat="1" ht="21.4" customHeight="1" x14ac:dyDescent="0.35">
      <c r="B2" s="17" t="s">
        <v>8</v>
      </c>
      <c r="C2" s="17"/>
      <c r="D2" s="10"/>
    </row>
    <row r="3" spans="2:12" s="6" customFormat="1" ht="36.6" customHeight="1" x14ac:dyDescent="0.65">
      <c r="B3" s="22" t="s">
        <v>120</v>
      </c>
      <c r="D3" s="11"/>
    </row>
    <row r="4" spans="2:12" s="6" customFormat="1" ht="15" customHeight="1" x14ac:dyDescent="0.3">
      <c r="B4" s="18" t="s">
        <v>132</v>
      </c>
      <c r="D4" s="11"/>
    </row>
    <row r="5" spans="2:12" s="23" customFormat="1" ht="24" customHeight="1" x14ac:dyDescent="0.25">
      <c r="B5" s="28"/>
      <c r="C5" s="27"/>
      <c r="D5" s="16" t="s">
        <v>0</v>
      </c>
      <c r="E5" s="41" t="s">
        <v>120</v>
      </c>
    </row>
    <row r="6" spans="2:12" s="23" customFormat="1" ht="24" customHeight="1" x14ac:dyDescent="0.3">
      <c r="B6" s="18"/>
      <c r="C6" s="29"/>
      <c r="D6" s="12">
        <v>2023</v>
      </c>
      <c r="E6" s="41"/>
    </row>
    <row r="7" spans="2:12" s="6" customFormat="1" ht="18" customHeight="1" outlineLevel="1" x14ac:dyDescent="0.3">
      <c r="B7" s="13">
        <v>3000</v>
      </c>
      <c r="C7" s="15" t="s">
        <v>84</v>
      </c>
      <c r="D7" s="4">
        <v>2054900</v>
      </c>
      <c r="E7" s="42">
        <f>VLOOKUP(B7,Underbudsjettet!$A$7:$K$117,11,0)</f>
        <v>2131350</v>
      </c>
      <c r="F7" s="1"/>
      <c r="G7" s="1"/>
      <c r="H7" s="1"/>
      <c r="I7" s="1"/>
      <c r="J7" s="1"/>
      <c r="K7" s="1"/>
      <c r="L7" s="1"/>
    </row>
    <row r="8" spans="2:12" s="6" customFormat="1" ht="18" customHeight="1" outlineLevel="1" x14ac:dyDescent="0.3">
      <c r="B8" s="13">
        <v>3011</v>
      </c>
      <c r="C8" s="15" t="s">
        <v>23</v>
      </c>
      <c r="D8" s="4">
        <v>1659996</v>
      </c>
      <c r="E8" s="42">
        <f>VLOOKUP(B8,Underbudsjettet!$A$7:$K$117,11,0)</f>
        <v>2260000</v>
      </c>
      <c r="F8" s="1"/>
      <c r="G8" s="1"/>
      <c r="H8" s="1"/>
      <c r="I8" s="1"/>
      <c r="J8" s="1"/>
      <c r="K8" s="1"/>
      <c r="L8" s="1"/>
    </row>
    <row r="9" spans="2:12" s="6" customFormat="1" ht="18" customHeight="1" outlineLevel="1" x14ac:dyDescent="0.3">
      <c r="B9" s="13">
        <v>3012</v>
      </c>
      <c r="C9" s="15" t="s">
        <v>31</v>
      </c>
      <c r="D9" s="4">
        <v>150000</v>
      </c>
      <c r="E9" s="42">
        <f>VLOOKUP(B9,Underbudsjettet!$A$7:$K$117,11,0)</f>
        <v>0</v>
      </c>
      <c r="F9" s="1"/>
      <c r="G9" s="1"/>
      <c r="H9" s="1"/>
      <c r="I9" s="1"/>
      <c r="J9" s="1"/>
      <c r="K9" s="1"/>
      <c r="L9" s="1"/>
    </row>
    <row r="10" spans="2:12" s="6" customFormat="1" ht="18" customHeight="1" outlineLevel="1" x14ac:dyDescent="0.3">
      <c r="B10" s="13">
        <v>3020</v>
      </c>
      <c r="C10" s="15" t="s">
        <v>32</v>
      </c>
      <c r="D10" s="4">
        <v>593850</v>
      </c>
      <c r="E10" s="42">
        <f>VLOOKUP(B10,Underbudsjettet!$A$7:$K$117,11,0)</f>
        <v>683400</v>
      </c>
      <c r="F10" s="1"/>
      <c r="G10" s="1"/>
      <c r="H10" s="1"/>
      <c r="I10" s="1"/>
      <c r="J10" s="1"/>
      <c r="K10" s="1"/>
      <c r="L10" s="1"/>
    </row>
    <row r="11" spans="2:12" s="6" customFormat="1" ht="18" customHeight="1" outlineLevel="1" x14ac:dyDescent="0.3">
      <c r="B11" s="13">
        <v>3022</v>
      </c>
      <c r="C11" s="15" t="s">
        <v>16</v>
      </c>
      <c r="D11" s="4">
        <v>366500</v>
      </c>
      <c r="E11" s="42">
        <f>VLOOKUP(B11,Underbudsjettet!$A$7:$K$117,11,0)</f>
        <v>411750</v>
      </c>
      <c r="F11" s="1"/>
      <c r="G11" s="1"/>
      <c r="H11" s="1"/>
      <c r="I11" s="1"/>
      <c r="J11" s="1"/>
      <c r="K11" s="1"/>
      <c r="L11" s="1"/>
    </row>
    <row r="12" spans="2:12" s="6" customFormat="1" ht="18" customHeight="1" outlineLevel="1" x14ac:dyDescent="0.3">
      <c r="B12" s="13">
        <v>3023</v>
      </c>
      <c r="C12" s="15" t="s">
        <v>103</v>
      </c>
      <c r="D12" s="4">
        <v>453500</v>
      </c>
      <c r="E12" s="42">
        <f>VLOOKUP(B12,Underbudsjettet!$A$7:$K$117,11,0)</f>
        <v>478400</v>
      </c>
      <c r="F12" s="1"/>
      <c r="G12" s="1"/>
      <c r="H12" s="1"/>
      <c r="I12" s="1"/>
      <c r="J12" s="1"/>
      <c r="K12" s="1"/>
      <c r="L12" s="1"/>
    </row>
    <row r="13" spans="2:12" s="6" customFormat="1" ht="18" customHeight="1" outlineLevel="1" x14ac:dyDescent="0.3">
      <c r="B13" s="13">
        <v>3024</v>
      </c>
      <c r="C13" s="15" t="s">
        <v>56</v>
      </c>
      <c r="D13" s="4">
        <v>164000</v>
      </c>
      <c r="E13" s="42">
        <f>VLOOKUP(B13,Underbudsjettet!$A$7:$K$117,11,0)</f>
        <v>170500</v>
      </c>
      <c r="F13" s="1"/>
      <c r="G13" s="1"/>
      <c r="H13" s="1"/>
      <c r="I13" s="1"/>
      <c r="J13" s="1"/>
      <c r="K13" s="1"/>
      <c r="L13" s="1"/>
    </row>
    <row r="14" spans="2:12" s="6" customFormat="1" ht="18" customHeight="1" outlineLevel="1" x14ac:dyDescent="0.3">
      <c r="B14" s="13">
        <v>3025</v>
      </c>
      <c r="C14" s="15" t="s">
        <v>72</v>
      </c>
      <c r="D14" s="4">
        <v>2600000</v>
      </c>
      <c r="E14" s="42">
        <f>VLOOKUP(B14,Underbudsjettet!$A$7:$K$117,11,0)</f>
        <v>3128000</v>
      </c>
      <c r="F14" s="1"/>
      <c r="G14" s="1"/>
      <c r="H14" s="1"/>
      <c r="I14" s="1"/>
      <c r="J14" s="1"/>
      <c r="K14" s="1"/>
      <c r="L14" s="1"/>
    </row>
    <row r="15" spans="2:12" s="6" customFormat="1" ht="18" customHeight="1" outlineLevel="1" x14ac:dyDescent="0.3">
      <c r="B15" s="13">
        <v>3026</v>
      </c>
      <c r="C15" s="15" t="s">
        <v>9</v>
      </c>
      <c r="D15" s="4">
        <v>150000</v>
      </c>
      <c r="E15" s="42">
        <f>VLOOKUP(B15,Underbudsjettet!$A$7:$K$117,11,0)</f>
        <v>135000</v>
      </c>
      <c r="F15" s="1"/>
      <c r="G15" s="1"/>
      <c r="H15" s="1"/>
      <c r="I15" s="1"/>
      <c r="J15" s="1"/>
      <c r="K15" s="1"/>
      <c r="L15" s="1"/>
    </row>
    <row r="16" spans="2:12" s="6" customFormat="1" ht="18" customHeight="1" outlineLevel="1" x14ac:dyDescent="0.3">
      <c r="B16" s="13">
        <v>3040</v>
      </c>
      <c r="C16" s="15" t="s">
        <v>85</v>
      </c>
      <c r="D16" s="4">
        <v>125004</v>
      </c>
      <c r="E16" s="42">
        <f>VLOOKUP(B16,Underbudsjettet!$A$7:$K$117,11,0)</f>
        <v>125000</v>
      </c>
      <c r="F16" s="1"/>
      <c r="G16" s="1"/>
      <c r="H16" s="1"/>
      <c r="I16" s="1"/>
      <c r="J16" s="1"/>
      <c r="K16" s="1"/>
      <c r="L16" s="1"/>
    </row>
    <row r="17" spans="2:12" s="6" customFormat="1" ht="18" customHeight="1" outlineLevel="1" x14ac:dyDescent="0.3">
      <c r="B17" s="13">
        <v>3041</v>
      </c>
      <c r="C17" s="15" t="s">
        <v>104</v>
      </c>
      <c r="D17" s="4">
        <v>320004</v>
      </c>
      <c r="E17" s="42">
        <f>VLOOKUP(B17,Underbudsjettet!$A$7:$K$117,11,0)</f>
        <v>270000</v>
      </c>
      <c r="F17" s="1"/>
      <c r="G17" s="1"/>
      <c r="H17" s="1"/>
      <c r="I17" s="1"/>
      <c r="J17" s="1"/>
      <c r="K17" s="1"/>
      <c r="L17" s="1"/>
    </row>
    <row r="18" spans="2:12" s="6" customFormat="1" ht="18" customHeight="1" outlineLevel="1" x14ac:dyDescent="0.3">
      <c r="B18" s="13">
        <v>3042</v>
      </c>
      <c r="C18" s="15" t="s">
        <v>40</v>
      </c>
      <c r="D18" s="4"/>
      <c r="E18" s="42">
        <f>VLOOKUP(B18,Underbudsjettet!$A$7:$K$117,11,0)</f>
        <v>0</v>
      </c>
      <c r="F18" s="1"/>
      <c r="G18" s="1"/>
      <c r="H18" s="1"/>
      <c r="I18" s="1"/>
      <c r="J18" s="1"/>
      <c r="K18" s="1"/>
      <c r="L18" s="1"/>
    </row>
    <row r="19" spans="2:12" s="6" customFormat="1" ht="18" customHeight="1" outlineLevel="1" x14ac:dyDescent="0.3">
      <c r="B19" s="13">
        <v>3110</v>
      </c>
      <c r="C19" s="15" t="s">
        <v>33</v>
      </c>
      <c r="D19" s="4"/>
      <c r="E19" s="42">
        <f>VLOOKUP(B19,Underbudsjettet!$A$7:$K$117,11,0)</f>
        <v>0</v>
      </c>
      <c r="F19" s="1"/>
      <c r="G19" s="1"/>
      <c r="H19" s="1"/>
      <c r="I19" s="1"/>
      <c r="J19" s="1"/>
      <c r="K19" s="1"/>
      <c r="L19" s="1"/>
    </row>
    <row r="20" spans="2:12" s="6" customFormat="1" ht="18" customHeight="1" outlineLevel="1" x14ac:dyDescent="0.3">
      <c r="B20" s="13">
        <v>3200</v>
      </c>
      <c r="C20" s="15" t="s">
        <v>114</v>
      </c>
      <c r="D20" s="4">
        <v>200000</v>
      </c>
      <c r="E20" s="42">
        <f>VLOOKUP(B20,Underbudsjettet!$A$7:$K$117,11,0)</f>
        <v>244800</v>
      </c>
      <c r="F20" s="1"/>
      <c r="G20" s="1"/>
      <c r="H20" s="1"/>
      <c r="I20" s="1"/>
      <c r="J20" s="1"/>
      <c r="K20" s="1"/>
      <c r="L20" s="1"/>
    </row>
    <row r="21" spans="2:12" s="6" customFormat="1" ht="18" customHeight="1" outlineLevel="1" x14ac:dyDescent="0.3">
      <c r="B21" s="13">
        <v>3400</v>
      </c>
      <c r="C21" s="15" t="s">
        <v>47</v>
      </c>
      <c r="D21" s="4">
        <v>264996</v>
      </c>
      <c r="E21" s="42">
        <f>VLOOKUP(B21,Underbudsjettet!$A$7:$K$117,11,0)</f>
        <v>185000</v>
      </c>
      <c r="F21" s="1"/>
      <c r="G21" s="1"/>
      <c r="H21" s="1"/>
      <c r="I21" s="1"/>
      <c r="J21" s="1"/>
      <c r="K21" s="1"/>
      <c r="L21" s="1"/>
    </row>
    <row r="22" spans="2:12" s="6" customFormat="1" ht="18" customHeight="1" outlineLevel="1" x14ac:dyDescent="0.3">
      <c r="B22" s="13">
        <v>3900</v>
      </c>
      <c r="C22" s="15" t="s">
        <v>105</v>
      </c>
      <c r="D22" s="4"/>
      <c r="E22" s="42">
        <f>VLOOKUP(B22,Underbudsjettet!$A$7:$K$117,11,0)</f>
        <v>0</v>
      </c>
      <c r="F22" s="1"/>
      <c r="G22" s="1"/>
      <c r="H22" s="1"/>
      <c r="I22" s="1"/>
      <c r="J22" s="1"/>
      <c r="K22" s="1"/>
      <c r="L22" s="1"/>
    </row>
    <row r="23" spans="2:12" s="6" customFormat="1" ht="18" customHeight="1" outlineLevel="1" x14ac:dyDescent="0.3">
      <c r="B23" s="13">
        <v>3903</v>
      </c>
      <c r="C23" s="15" t="s">
        <v>106</v>
      </c>
      <c r="D23" s="4"/>
      <c r="E23" s="42">
        <f>VLOOKUP(B23,Underbudsjettet!$A$7:$K$117,11,0)</f>
        <v>0</v>
      </c>
      <c r="F23" s="1"/>
      <c r="G23" s="1"/>
      <c r="H23" s="1"/>
      <c r="I23" s="1"/>
      <c r="J23" s="1"/>
      <c r="K23" s="1"/>
      <c r="L23" s="1"/>
    </row>
    <row r="24" spans="2:12" s="9" customFormat="1" ht="18" customHeight="1" x14ac:dyDescent="0.35">
      <c r="B24" s="26" t="s">
        <v>46</v>
      </c>
      <c r="C24" s="8"/>
      <c r="D24" s="3">
        <f>IFERROR(SUM(D7:D23),0)</f>
        <v>9102750</v>
      </c>
      <c r="E24" s="43">
        <f t="shared" ref="E24" si="0">IFERROR(SUM(E7:E23),0)</f>
        <v>10223200</v>
      </c>
      <c r="F24" s="2"/>
      <c r="G24" s="2"/>
      <c r="H24" s="2"/>
      <c r="I24" s="2"/>
      <c r="J24" s="2"/>
      <c r="K24" s="2"/>
      <c r="L24" s="2"/>
    </row>
    <row r="25" spans="2:12" s="6" customFormat="1" ht="18" customHeight="1" outlineLevel="1" x14ac:dyDescent="0.3">
      <c r="B25" s="13">
        <v>4300</v>
      </c>
      <c r="C25" s="15" t="s">
        <v>64</v>
      </c>
      <c r="D25" s="4">
        <v>349996</v>
      </c>
      <c r="E25" s="42">
        <f>VLOOKUP(B25,Underbudsjettet!$A$25:$K$44,11,0)</f>
        <v>350000</v>
      </c>
      <c r="F25" s="1"/>
      <c r="G25" s="1"/>
      <c r="H25" s="1"/>
      <c r="I25" s="1"/>
      <c r="J25" s="1"/>
      <c r="K25" s="1"/>
      <c r="L25" s="1"/>
    </row>
    <row r="26" spans="2:12" s="6" customFormat="1" ht="18" customHeight="1" outlineLevel="1" x14ac:dyDescent="0.3">
      <c r="B26" s="13">
        <v>4301</v>
      </c>
      <c r="C26" s="15" t="s">
        <v>92</v>
      </c>
      <c r="D26" s="4"/>
      <c r="E26" s="42">
        <f>VLOOKUP(B26,Underbudsjettet!$A$25:$K$44,11,0)</f>
        <v>0</v>
      </c>
      <c r="F26" s="1"/>
      <c r="G26" s="1"/>
      <c r="H26" s="1"/>
      <c r="I26" s="1"/>
      <c r="J26" s="1"/>
      <c r="K26" s="1"/>
      <c r="L26" s="1"/>
    </row>
    <row r="27" spans="2:12" s="6" customFormat="1" ht="18" customHeight="1" outlineLevel="1" x14ac:dyDescent="0.3">
      <c r="B27" s="13">
        <v>4303</v>
      </c>
      <c r="C27" s="15" t="s">
        <v>10</v>
      </c>
      <c r="D27" s="4">
        <v>200004</v>
      </c>
      <c r="E27" s="42">
        <f>VLOOKUP(B27,Underbudsjettet!$A$25:$K$44,11,0)</f>
        <v>239800</v>
      </c>
      <c r="F27" s="1"/>
      <c r="G27" s="1"/>
      <c r="H27" s="1"/>
      <c r="I27" s="1"/>
      <c r="J27" s="1"/>
      <c r="K27" s="1"/>
      <c r="L27" s="1"/>
    </row>
    <row r="28" spans="2:12" s="6" customFormat="1" ht="18" customHeight="1" outlineLevel="1" x14ac:dyDescent="0.3">
      <c r="B28" s="13">
        <v>4304</v>
      </c>
      <c r="C28" s="15" t="s">
        <v>1</v>
      </c>
      <c r="D28" s="4">
        <v>820000</v>
      </c>
      <c r="E28" s="42">
        <f>VLOOKUP(B28,Underbudsjettet!$A$25:$K$44,11,0)</f>
        <v>860000</v>
      </c>
      <c r="F28" s="1"/>
      <c r="G28" s="1"/>
      <c r="H28" s="1"/>
      <c r="I28" s="1"/>
      <c r="J28" s="1"/>
      <c r="K28" s="1"/>
      <c r="L28" s="1"/>
    </row>
    <row r="29" spans="2:12" s="6" customFormat="1" ht="18" customHeight="1" outlineLevel="1" x14ac:dyDescent="0.3">
      <c r="B29" s="13">
        <v>4305</v>
      </c>
      <c r="C29" s="15" t="s">
        <v>48</v>
      </c>
      <c r="D29" s="4">
        <v>30000</v>
      </c>
      <c r="E29" s="42">
        <f>VLOOKUP(B29,Underbudsjettet!$A$25:$K$44,11,0)</f>
        <v>0</v>
      </c>
      <c r="F29" s="1"/>
      <c r="G29" s="1"/>
      <c r="H29" s="1"/>
      <c r="I29" s="1"/>
      <c r="J29" s="1"/>
      <c r="K29" s="1"/>
      <c r="L29" s="1"/>
    </row>
    <row r="30" spans="2:12" s="6" customFormat="1" ht="18" customHeight="1" outlineLevel="1" x14ac:dyDescent="0.3">
      <c r="B30" s="13">
        <v>4306</v>
      </c>
      <c r="C30" s="15" t="s">
        <v>115</v>
      </c>
      <c r="D30" s="4">
        <v>120004</v>
      </c>
      <c r="E30" s="42">
        <f>VLOOKUP(B30,Underbudsjettet!$A$25:$K$44,11,0)</f>
        <v>130000</v>
      </c>
      <c r="F30" s="1"/>
      <c r="G30" s="1"/>
      <c r="H30" s="1"/>
      <c r="I30" s="1"/>
      <c r="J30" s="1"/>
      <c r="K30" s="1"/>
      <c r="L30" s="1"/>
    </row>
    <row r="31" spans="2:12" s="6" customFormat="1" ht="18" customHeight="1" outlineLevel="1" x14ac:dyDescent="0.3">
      <c r="B31" s="13">
        <v>4307</v>
      </c>
      <c r="C31" s="15" t="s">
        <v>24</v>
      </c>
      <c r="D31" s="4">
        <v>50004</v>
      </c>
      <c r="E31" s="42">
        <f>VLOOKUP(B31,Underbudsjettet!$A$25:$K$44,11,0)</f>
        <v>50000</v>
      </c>
      <c r="F31" s="1"/>
      <c r="G31" s="1"/>
      <c r="H31" s="1"/>
      <c r="I31" s="1"/>
      <c r="J31" s="1"/>
      <c r="K31" s="1"/>
      <c r="L31" s="1"/>
    </row>
    <row r="32" spans="2:12" s="6" customFormat="1" ht="18" customHeight="1" outlineLevel="1" x14ac:dyDescent="0.3">
      <c r="B32" s="13">
        <v>4308</v>
      </c>
      <c r="C32" s="15" t="s">
        <v>41</v>
      </c>
      <c r="D32" s="4">
        <v>1226995</v>
      </c>
      <c r="E32" s="42">
        <f>VLOOKUP(B32,Underbudsjettet!$A$25:$K$44,11,0)</f>
        <v>1198250</v>
      </c>
      <c r="F32" s="1"/>
      <c r="G32" s="1"/>
      <c r="H32" s="1"/>
      <c r="I32" s="1"/>
      <c r="J32" s="1"/>
      <c r="K32" s="1"/>
      <c r="L32" s="1"/>
    </row>
    <row r="33" spans="2:12" s="6" customFormat="1" ht="18" customHeight="1" outlineLevel="1" x14ac:dyDescent="0.3">
      <c r="B33" s="13">
        <v>4309</v>
      </c>
      <c r="C33" s="15" t="s">
        <v>107</v>
      </c>
      <c r="D33" s="4">
        <v>73000</v>
      </c>
      <c r="E33" s="42">
        <f>VLOOKUP(B33,Underbudsjettet!$A$25:$K$44,11,0)</f>
        <v>110000</v>
      </c>
      <c r="F33" s="1"/>
      <c r="G33" s="1"/>
      <c r="H33" s="1"/>
      <c r="I33" s="1"/>
      <c r="J33" s="1"/>
      <c r="K33" s="1"/>
      <c r="L33" s="1"/>
    </row>
    <row r="34" spans="2:12" s="6" customFormat="1" ht="18" customHeight="1" outlineLevel="1" x14ac:dyDescent="0.3">
      <c r="B34" s="13">
        <v>4311</v>
      </c>
      <c r="C34" s="15" t="s">
        <v>80</v>
      </c>
      <c r="D34" s="4">
        <v>60000</v>
      </c>
      <c r="E34" s="42">
        <f>VLOOKUP(B34,Underbudsjettet!$A$25:$K$44,11,0)</f>
        <v>154000</v>
      </c>
      <c r="F34" s="1"/>
      <c r="G34" s="1"/>
      <c r="H34" s="1"/>
      <c r="I34" s="1"/>
      <c r="J34" s="1"/>
      <c r="K34" s="1"/>
      <c r="L34" s="1"/>
    </row>
    <row r="35" spans="2:12" s="6" customFormat="1" ht="18" customHeight="1" outlineLevel="1" x14ac:dyDescent="0.3">
      <c r="B35" s="13">
        <v>4312</v>
      </c>
      <c r="C35" s="15" t="s">
        <v>17</v>
      </c>
      <c r="D35" s="4"/>
      <c r="E35" s="42">
        <f>VLOOKUP(B35,Underbudsjettet!$A$25:$K$44,11,0)</f>
        <v>33000</v>
      </c>
      <c r="F35" s="1"/>
      <c r="G35" s="1"/>
      <c r="H35" s="1"/>
      <c r="I35" s="1"/>
      <c r="J35" s="1"/>
      <c r="K35" s="1"/>
      <c r="L35" s="1"/>
    </row>
    <row r="36" spans="2:12" s="6" customFormat="1" ht="18" customHeight="1" outlineLevel="1" x14ac:dyDescent="0.3">
      <c r="B36" s="13">
        <v>4313</v>
      </c>
      <c r="C36" s="15" t="s">
        <v>2</v>
      </c>
      <c r="D36" s="4"/>
      <c r="E36" s="42">
        <f>VLOOKUP(B36,Underbudsjettet!$A$25:$K$44,11,0)</f>
        <v>75000</v>
      </c>
      <c r="F36" s="1"/>
      <c r="G36" s="1"/>
      <c r="H36" s="1"/>
      <c r="I36" s="1"/>
      <c r="J36" s="1"/>
      <c r="K36" s="1"/>
      <c r="L36" s="1"/>
    </row>
    <row r="37" spans="2:12" s="6" customFormat="1" ht="18" customHeight="1" outlineLevel="1" x14ac:dyDescent="0.3">
      <c r="B37" s="13">
        <v>4320</v>
      </c>
      <c r="C37" s="15" t="s">
        <v>11</v>
      </c>
      <c r="D37" s="4">
        <v>20004</v>
      </c>
      <c r="E37" s="42">
        <f>VLOOKUP(B37,Underbudsjettet!$A$25:$K$44,11,0)</f>
        <v>18000</v>
      </c>
      <c r="F37" s="1"/>
      <c r="G37" s="1"/>
      <c r="H37" s="1"/>
      <c r="I37" s="1"/>
      <c r="J37" s="1"/>
      <c r="K37" s="1"/>
      <c r="L37" s="1"/>
    </row>
    <row r="38" spans="2:12" s="6" customFormat="1" ht="18" customHeight="1" outlineLevel="1" x14ac:dyDescent="0.3">
      <c r="B38" s="13">
        <v>4380</v>
      </c>
      <c r="C38" s="15" t="s">
        <v>25</v>
      </c>
      <c r="D38" s="4"/>
      <c r="E38" s="42">
        <f>VLOOKUP(B38,Underbudsjettet!$A$25:$K$44,11,0)</f>
        <v>0</v>
      </c>
      <c r="F38" s="1"/>
      <c r="G38" s="1"/>
      <c r="H38" s="1"/>
      <c r="I38" s="1"/>
      <c r="J38" s="1"/>
      <c r="K38" s="1"/>
      <c r="L38" s="1"/>
    </row>
    <row r="39" spans="2:12" s="6" customFormat="1" ht="18" customHeight="1" outlineLevel="1" x14ac:dyDescent="0.3">
      <c r="B39" s="13">
        <v>4381</v>
      </c>
      <c r="C39" s="15" t="s">
        <v>57</v>
      </c>
      <c r="D39" s="4"/>
      <c r="E39" s="42">
        <f>VLOOKUP(B39,Underbudsjettet!$A$25:$K$44,11,0)</f>
        <v>0</v>
      </c>
      <c r="F39" s="1"/>
      <c r="G39" s="1"/>
      <c r="H39" s="1"/>
      <c r="I39" s="1"/>
      <c r="J39" s="1"/>
      <c r="K39" s="1"/>
      <c r="L39" s="1"/>
    </row>
    <row r="40" spans="2:12" s="6" customFormat="1" ht="18" customHeight="1" outlineLevel="1" x14ac:dyDescent="0.3">
      <c r="B40" s="13">
        <v>4500</v>
      </c>
      <c r="C40" s="15" t="s">
        <v>58</v>
      </c>
      <c r="D40" s="4">
        <v>5004</v>
      </c>
      <c r="E40" s="42">
        <f>VLOOKUP(B40,Underbudsjettet!$A$25:$K$44,11,0)</f>
        <v>0</v>
      </c>
      <c r="F40" s="1"/>
      <c r="G40" s="1"/>
      <c r="H40" s="1"/>
      <c r="I40" s="1"/>
      <c r="J40" s="1"/>
      <c r="K40" s="1"/>
      <c r="L40" s="1"/>
    </row>
    <row r="41" spans="2:12" s="6" customFormat="1" ht="18" customHeight="1" outlineLevel="1" x14ac:dyDescent="0.3">
      <c r="B41" s="13">
        <v>4510</v>
      </c>
      <c r="C41" s="15" t="s">
        <v>73</v>
      </c>
      <c r="D41" s="4">
        <v>200000</v>
      </c>
      <c r="E41" s="42">
        <f>VLOOKUP(B41,Underbudsjettet!$A$25:$K$44,11,0)</f>
        <v>0</v>
      </c>
      <c r="F41" s="1"/>
      <c r="G41" s="1"/>
      <c r="H41" s="1"/>
      <c r="I41" s="1"/>
      <c r="J41" s="1"/>
      <c r="K41" s="1"/>
      <c r="L41" s="1"/>
    </row>
    <row r="42" spans="2:12" s="6" customFormat="1" ht="18" customHeight="1" outlineLevel="1" x14ac:dyDescent="0.3">
      <c r="B42" s="13">
        <v>4530</v>
      </c>
      <c r="C42" s="15" t="s">
        <v>59</v>
      </c>
      <c r="D42" s="4">
        <v>129996</v>
      </c>
      <c r="E42" s="42">
        <v>120000</v>
      </c>
      <c r="F42" s="1"/>
      <c r="G42" s="1"/>
      <c r="H42" s="1"/>
      <c r="I42" s="1"/>
      <c r="J42" s="1"/>
      <c r="K42" s="1"/>
      <c r="L42" s="1"/>
    </row>
    <row r="43" spans="2:12" s="6" customFormat="1" ht="18" customHeight="1" outlineLevel="1" x14ac:dyDescent="0.3">
      <c r="B43" s="13">
        <v>6750</v>
      </c>
      <c r="C43" s="15" t="s">
        <v>108</v>
      </c>
      <c r="D43" s="4"/>
      <c r="E43" s="42">
        <f>VLOOKUP(B43,Underbudsjettet!$A$25:$K$44,11,0)</f>
        <v>0</v>
      </c>
      <c r="F43" s="1"/>
      <c r="G43" s="1"/>
      <c r="H43" s="1"/>
      <c r="I43" s="1"/>
      <c r="J43" s="1"/>
      <c r="K43" s="1"/>
      <c r="L43" s="1"/>
    </row>
    <row r="44" spans="2:12" s="6" customFormat="1" ht="18" customHeight="1" outlineLevel="1" x14ac:dyDescent="0.3">
      <c r="B44" s="13">
        <v>6860</v>
      </c>
      <c r="C44" s="15" t="s">
        <v>26</v>
      </c>
      <c r="D44" s="4">
        <v>50004</v>
      </c>
      <c r="E44" s="42">
        <f>VLOOKUP(B44,Underbudsjettet!$A$25:$K$44,11,0)</f>
        <v>0</v>
      </c>
      <c r="F44" s="1"/>
      <c r="G44" s="1"/>
      <c r="H44" s="1"/>
      <c r="I44" s="1"/>
      <c r="J44" s="1"/>
      <c r="K44" s="1"/>
      <c r="L44" s="1"/>
    </row>
    <row r="45" spans="2:12" s="9" customFormat="1" ht="18" customHeight="1" x14ac:dyDescent="0.35">
      <c r="B45" s="14" t="s">
        <v>7</v>
      </c>
      <c r="C45" s="8"/>
      <c r="D45" s="3">
        <f>IFERROR(SUM(D25:D44),0)</f>
        <v>3335011</v>
      </c>
      <c r="E45" s="43">
        <f>IFERROR(SUM(E25:E44),0)</f>
        <v>3338050</v>
      </c>
      <c r="F45" s="2"/>
      <c r="G45" s="2"/>
      <c r="H45" s="2"/>
      <c r="I45" s="2"/>
      <c r="J45" s="2"/>
      <c r="K45" s="2"/>
      <c r="L45" s="2"/>
    </row>
    <row r="46" spans="2:12" s="6" customFormat="1" ht="18" customHeight="1" outlineLevel="1" x14ac:dyDescent="0.3">
      <c r="B46" s="13">
        <v>5000</v>
      </c>
      <c r="C46" s="15" t="s">
        <v>93</v>
      </c>
      <c r="D46" s="4">
        <v>3237906</v>
      </c>
      <c r="E46" s="42">
        <v>4190915</v>
      </c>
      <c r="F46" s="1"/>
      <c r="G46" s="1"/>
      <c r="H46" s="1"/>
      <c r="I46" s="1"/>
      <c r="J46" s="1"/>
      <c r="K46" s="1"/>
      <c r="L46" s="1"/>
    </row>
    <row r="47" spans="2:12" s="6" customFormat="1" ht="18" customHeight="1" outlineLevel="1" x14ac:dyDescent="0.3">
      <c r="B47" s="13">
        <v>5092</v>
      </c>
      <c r="C47" s="15" t="s">
        <v>94</v>
      </c>
      <c r="D47" s="4">
        <v>388531</v>
      </c>
      <c r="E47" s="42">
        <v>502910</v>
      </c>
      <c r="F47" s="1"/>
      <c r="G47" s="1"/>
      <c r="H47" s="1"/>
      <c r="I47" s="1"/>
      <c r="J47" s="1"/>
      <c r="K47" s="1"/>
      <c r="L47" s="1"/>
    </row>
    <row r="48" spans="2:12" s="6" customFormat="1" ht="18" customHeight="1" outlineLevel="1" x14ac:dyDescent="0.3">
      <c r="B48" s="13">
        <v>5210</v>
      </c>
      <c r="C48" s="15" t="s">
        <v>34</v>
      </c>
      <c r="D48" s="4"/>
      <c r="E48" s="42"/>
      <c r="F48" s="1"/>
      <c r="G48" s="1"/>
      <c r="H48" s="1"/>
      <c r="I48" s="1"/>
      <c r="J48" s="1"/>
      <c r="K48" s="1"/>
      <c r="L48" s="1"/>
    </row>
    <row r="49" spans="2:12" s="6" customFormat="1" ht="18" customHeight="1" outlineLevel="1" x14ac:dyDescent="0.3">
      <c r="B49" s="13">
        <v>5231</v>
      </c>
      <c r="C49" s="15" t="s">
        <v>109</v>
      </c>
      <c r="D49" s="4"/>
      <c r="E49" s="42"/>
      <c r="F49" s="1"/>
      <c r="G49" s="1"/>
      <c r="H49" s="1"/>
      <c r="I49" s="1"/>
      <c r="J49" s="1"/>
      <c r="K49" s="1"/>
      <c r="L49" s="1"/>
    </row>
    <row r="50" spans="2:12" s="6" customFormat="1" ht="18" customHeight="1" outlineLevel="1" x14ac:dyDescent="0.3">
      <c r="B50" s="13">
        <v>5250</v>
      </c>
      <c r="C50" s="15" t="s">
        <v>81</v>
      </c>
      <c r="D50" s="4"/>
      <c r="E50" s="42"/>
      <c r="F50" s="1"/>
      <c r="G50" s="1"/>
      <c r="H50" s="1"/>
      <c r="I50" s="1"/>
      <c r="J50" s="1"/>
      <c r="K50" s="1"/>
      <c r="L50" s="1"/>
    </row>
    <row r="51" spans="2:12" s="6" customFormat="1" ht="18" customHeight="1" outlineLevel="1" x14ac:dyDescent="0.3">
      <c r="B51" s="13">
        <v>5280</v>
      </c>
      <c r="C51" s="15" t="s">
        <v>35</v>
      </c>
      <c r="D51" s="4"/>
      <c r="E51" s="42"/>
      <c r="F51" s="1"/>
      <c r="G51" s="1"/>
      <c r="H51" s="1"/>
      <c r="I51" s="1"/>
      <c r="J51" s="1"/>
      <c r="K51" s="1"/>
      <c r="L51" s="1"/>
    </row>
    <row r="52" spans="2:12" s="6" customFormat="1" ht="18" customHeight="1" outlineLevel="1" x14ac:dyDescent="0.3">
      <c r="B52" s="13">
        <v>5290</v>
      </c>
      <c r="C52" s="15" t="s">
        <v>95</v>
      </c>
      <c r="D52" s="4"/>
      <c r="E52" s="42"/>
      <c r="F52" s="1"/>
      <c r="G52" s="1"/>
      <c r="H52" s="1"/>
      <c r="I52" s="1"/>
      <c r="J52" s="1"/>
      <c r="K52" s="1"/>
      <c r="L52" s="1"/>
    </row>
    <row r="53" spans="2:12" s="6" customFormat="1" ht="18" customHeight="1" outlineLevel="1" x14ac:dyDescent="0.3">
      <c r="B53" s="13">
        <v>5310</v>
      </c>
      <c r="C53" s="15" t="s">
        <v>36</v>
      </c>
      <c r="D53" s="4"/>
      <c r="E53" s="42">
        <v>29101</v>
      </c>
      <c r="F53" s="1"/>
      <c r="G53" s="1"/>
      <c r="H53" s="1"/>
      <c r="I53" s="1"/>
      <c r="J53" s="1"/>
      <c r="K53" s="1"/>
      <c r="L53" s="1"/>
    </row>
    <row r="54" spans="2:12" s="6" customFormat="1" ht="18" customHeight="1" outlineLevel="1" x14ac:dyDescent="0.3">
      <c r="B54" s="13">
        <v>5390</v>
      </c>
      <c r="C54" s="15" t="s">
        <v>49</v>
      </c>
      <c r="D54" s="4"/>
      <c r="E54" s="42">
        <v>6840</v>
      </c>
      <c r="F54" s="1"/>
      <c r="G54" s="1"/>
      <c r="H54" s="1"/>
      <c r="I54" s="1"/>
      <c r="J54" s="1"/>
      <c r="K54" s="1"/>
      <c r="L54" s="1"/>
    </row>
    <row r="55" spans="2:12" s="6" customFormat="1" ht="18" customHeight="1" outlineLevel="1" x14ac:dyDescent="0.3">
      <c r="B55" s="13">
        <v>5400</v>
      </c>
      <c r="C55" s="15" t="s">
        <v>65</v>
      </c>
      <c r="D55" s="4">
        <v>541985</v>
      </c>
      <c r="E55" s="42">
        <v>659878</v>
      </c>
      <c r="F55" s="1"/>
      <c r="G55" s="1"/>
      <c r="H55" s="1"/>
      <c r="I55" s="1"/>
      <c r="J55" s="1"/>
      <c r="K55" s="1"/>
      <c r="L55" s="1"/>
    </row>
    <row r="56" spans="2:12" s="6" customFormat="1" ht="18" customHeight="1" outlineLevel="1" x14ac:dyDescent="0.3">
      <c r="B56" s="13">
        <v>5405</v>
      </c>
      <c r="C56" s="15" t="s">
        <v>3</v>
      </c>
      <c r="D56" s="4"/>
      <c r="E56" s="42">
        <v>70910</v>
      </c>
      <c r="F56" s="1"/>
      <c r="G56" s="1"/>
      <c r="H56" s="1"/>
      <c r="I56" s="1"/>
      <c r="J56" s="1"/>
      <c r="K56" s="1"/>
      <c r="L56" s="1"/>
    </row>
    <row r="57" spans="2:12" s="6" customFormat="1" ht="18" customHeight="1" outlineLevel="1" x14ac:dyDescent="0.3">
      <c r="B57" s="13">
        <v>5430</v>
      </c>
      <c r="C57" s="15" t="s">
        <v>42</v>
      </c>
      <c r="D57" s="4">
        <v>217580</v>
      </c>
      <c r="E57" s="42">
        <v>269184</v>
      </c>
      <c r="F57" s="1"/>
      <c r="G57" s="1"/>
      <c r="H57" s="1"/>
      <c r="I57" s="1"/>
      <c r="J57" s="1"/>
      <c r="K57" s="1"/>
      <c r="L57" s="1"/>
    </row>
    <row r="58" spans="2:12" s="6" customFormat="1" ht="18" customHeight="1" outlineLevel="1" x14ac:dyDescent="0.3">
      <c r="B58" s="13">
        <v>5500</v>
      </c>
      <c r="C58" s="15" t="s">
        <v>4</v>
      </c>
      <c r="D58" s="4"/>
      <c r="E58" s="42"/>
      <c r="F58" s="1"/>
      <c r="G58" s="1"/>
      <c r="H58" s="1"/>
      <c r="I58" s="1"/>
      <c r="J58" s="1"/>
      <c r="K58" s="1"/>
      <c r="L58" s="1"/>
    </row>
    <row r="59" spans="2:12" s="6" customFormat="1" ht="18" customHeight="1" outlineLevel="1" x14ac:dyDescent="0.3">
      <c r="B59" s="13">
        <v>5900</v>
      </c>
      <c r="C59" s="15" t="s">
        <v>74</v>
      </c>
      <c r="D59" s="4"/>
      <c r="E59" s="42">
        <v>2000</v>
      </c>
      <c r="F59" s="1"/>
      <c r="G59" s="1"/>
      <c r="H59" s="1"/>
      <c r="I59" s="1"/>
      <c r="J59" s="1"/>
      <c r="K59" s="1"/>
      <c r="L59" s="1"/>
    </row>
    <row r="60" spans="2:12" s="6" customFormat="1" ht="18" customHeight="1" outlineLevel="1" x14ac:dyDescent="0.3">
      <c r="B60" s="13">
        <v>5910</v>
      </c>
      <c r="C60" s="15" t="s">
        <v>116</v>
      </c>
      <c r="D60" s="4"/>
      <c r="E60" s="42">
        <v>45900</v>
      </c>
      <c r="F60" s="1"/>
      <c r="G60" s="1"/>
      <c r="H60" s="1"/>
      <c r="I60" s="1"/>
      <c r="J60" s="1"/>
      <c r="K60" s="1"/>
      <c r="L60" s="1"/>
    </row>
    <row r="61" spans="2:12" s="6" customFormat="1" ht="18" customHeight="1" outlineLevel="1" x14ac:dyDescent="0.3">
      <c r="B61" s="13">
        <v>5911</v>
      </c>
      <c r="C61" s="15" t="s">
        <v>37</v>
      </c>
      <c r="D61" s="4"/>
      <c r="E61" s="42">
        <v>32280</v>
      </c>
      <c r="F61" s="1"/>
      <c r="G61" s="1"/>
      <c r="H61" s="1"/>
      <c r="I61" s="1"/>
      <c r="J61" s="1"/>
      <c r="K61" s="1"/>
      <c r="L61" s="1"/>
    </row>
    <row r="62" spans="2:12" s="6" customFormat="1" ht="18" customHeight="1" outlineLevel="1" x14ac:dyDescent="0.3">
      <c r="B62" s="13">
        <v>5920</v>
      </c>
      <c r="C62" s="15" t="s">
        <v>86</v>
      </c>
      <c r="D62" s="4"/>
      <c r="E62" s="42">
        <v>6800</v>
      </c>
      <c r="F62" s="1"/>
      <c r="G62" s="1"/>
      <c r="H62" s="1"/>
      <c r="I62" s="1"/>
      <c r="J62" s="1"/>
      <c r="K62" s="1"/>
      <c r="L62" s="1"/>
    </row>
    <row r="63" spans="2:12" s="6" customFormat="1" ht="18" customHeight="1" outlineLevel="1" x14ac:dyDescent="0.3">
      <c r="B63" s="13">
        <v>5950</v>
      </c>
      <c r="C63" s="15" t="s">
        <v>12</v>
      </c>
      <c r="D63" s="4"/>
      <c r="E63" s="42">
        <v>3900</v>
      </c>
      <c r="F63" s="1"/>
      <c r="G63" s="1"/>
      <c r="H63" s="1"/>
      <c r="I63" s="1"/>
      <c r="J63" s="1"/>
      <c r="K63" s="1"/>
      <c r="L63" s="1"/>
    </row>
    <row r="64" spans="2:12" s="6" customFormat="1" ht="18" customHeight="1" outlineLevel="1" x14ac:dyDescent="0.3">
      <c r="B64" s="13">
        <v>5952</v>
      </c>
      <c r="C64" s="15" t="s">
        <v>66</v>
      </c>
      <c r="D64" s="4"/>
      <c r="E64" s="42"/>
      <c r="F64" s="1"/>
      <c r="G64" s="1"/>
      <c r="H64" s="1"/>
      <c r="I64" s="1"/>
      <c r="J64" s="1"/>
      <c r="K64" s="1"/>
      <c r="L64" s="1"/>
    </row>
    <row r="65" spans="2:12" s="6" customFormat="1" ht="18" customHeight="1" outlineLevel="1" x14ac:dyDescent="0.3">
      <c r="B65" s="13">
        <v>5953</v>
      </c>
      <c r="C65" s="15" t="s">
        <v>5</v>
      </c>
      <c r="D65" s="4"/>
      <c r="E65" s="42"/>
      <c r="F65" s="1"/>
      <c r="G65" s="1"/>
      <c r="H65" s="1"/>
      <c r="I65" s="1"/>
      <c r="J65" s="1"/>
      <c r="K65" s="1"/>
      <c r="L65" s="1"/>
    </row>
    <row r="66" spans="2:12" s="6" customFormat="1" ht="18" customHeight="1" outlineLevel="1" x14ac:dyDescent="0.3">
      <c r="B66" s="13">
        <v>5990</v>
      </c>
      <c r="C66" s="15" t="s">
        <v>110</v>
      </c>
      <c r="D66" s="4"/>
      <c r="E66" s="42">
        <v>0</v>
      </c>
      <c r="F66" s="1"/>
      <c r="G66" s="1"/>
      <c r="H66" s="1"/>
      <c r="I66" s="1"/>
      <c r="J66" s="1"/>
      <c r="K66" s="1"/>
      <c r="L66" s="1"/>
    </row>
    <row r="67" spans="2:12" s="9" customFormat="1" ht="18" customHeight="1" x14ac:dyDescent="0.35">
      <c r="B67" s="14" t="s">
        <v>62</v>
      </c>
      <c r="C67" s="8"/>
      <c r="D67" s="3">
        <f>IFERROR(SUM(D46:D66),0)</f>
        <v>4386002</v>
      </c>
      <c r="E67" s="43">
        <f t="shared" ref="E67" si="1">IFERROR(SUM(E46:E66),0)</f>
        <v>5820618</v>
      </c>
      <c r="F67" s="2"/>
      <c r="G67" s="2"/>
      <c r="H67" s="2"/>
      <c r="I67" s="2"/>
      <c r="J67" s="2"/>
      <c r="K67" s="2"/>
      <c r="L67" s="2"/>
    </row>
    <row r="68" spans="2:12" s="6" customFormat="1" ht="18" customHeight="1" outlineLevel="1" x14ac:dyDescent="0.3">
      <c r="B68" s="13">
        <v>6300</v>
      </c>
      <c r="C68" s="15" t="s">
        <v>111</v>
      </c>
      <c r="D68" s="4">
        <v>260004</v>
      </c>
      <c r="E68" s="42">
        <v>250000</v>
      </c>
      <c r="F68" s="1"/>
      <c r="G68" s="1"/>
      <c r="H68" s="1"/>
      <c r="I68" s="1"/>
      <c r="J68" s="1"/>
      <c r="K68" s="1"/>
      <c r="L68" s="1"/>
    </row>
    <row r="69" spans="2:12" s="6" customFormat="1" ht="18" customHeight="1" outlineLevel="1" x14ac:dyDescent="0.3">
      <c r="B69" s="13">
        <v>6360</v>
      </c>
      <c r="C69" s="15" t="s">
        <v>96</v>
      </c>
      <c r="D69" s="4">
        <v>8004</v>
      </c>
      <c r="E69" s="42">
        <v>8000</v>
      </c>
      <c r="F69" s="1"/>
      <c r="G69" s="1"/>
      <c r="H69" s="1"/>
      <c r="I69" s="1"/>
      <c r="J69" s="1"/>
      <c r="K69" s="1"/>
      <c r="L69" s="1"/>
    </row>
    <row r="70" spans="2:12" s="6" customFormat="1" ht="18" customHeight="1" outlineLevel="1" x14ac:dyDescent="0.3">
      <c r="B70" s="13">
        <v>6390</v>
      </c>
      <c r="C70" s="15" t="s">
        <v>117</v>
      </c>
      <c r="D70" s="4">
        <v>5004</v>
      </c>
      <c r="E70" s="42">
        <v>1500</v>
      </c>
      <c r="F70" s="1"/>
      <c r="G70" s="1"/>
      <c r="H70" s="1"/>
      <c r="I70" s="1"/>
      <c r="J70" s="1"/>
      <c r="K70" s="1"/>
      <c r="L70" s="1"/>
    </row>
    <row r="71" spans="2:12" s="6" customFormat="1" ht="18" customHeight="1" outlineLevel="1" x14ac:dyDescent="0.3">
      <c r="B71" s="13">
        <v>6420</v>
      </c>
      <c r="C71" s="15" t="s">
        <v>87</v>
      </c>
      <c r="D71" s="4">
        <v>90000</v>
      </c>
      <c r="E71" s="42">
        <v>98000</v>
      </c>
      <c r="F71" s="1"/>
      <c r="G71" s="1"/>
      <c r="H71" s="1"/>
      <c r="I71" s="1"/>
      <c r="J71" s="1"/>
      <c r="K71" s="1"/>
      <c r="L71" s="1"/>
    </row>
    <row r="72" spans="2:12" s="6" customFormat="1" ht="18" customHeight="1" outlineLevel="1" x14ac:dyDescent="0.3">
      <c r="B72" s="13">
        <v>6421</v>
      </c>
      <c r="C72" s="15" t="s">
        <v>88</v>
      </c>
      <c r="D72" s="4">
        <v>12000</v>
      </c>
      <c r="E72" s="42">
        <v>20000</v>
      </c>
      <c r="F72" s="1"/>
      <c r="G72" s="1"/>
      <c r="H72" s="1"/>
      <c r="I72" s="1"/>
      <c r="J72" s="1"/>
      <c r="K72" s="1"/>
      <c r="L72" s="1"/>
    </row>
    <row r="73" spans="2:12" s="6" customFormat="1" ht="18" customHeight="1" outlineLevel="1" x14ac:dyDescent="0.3">
      <c r="B73" s="13">
        <v>6430</v>
      </c>
      <c r="C73" s="15" t="s">
        <v>67</v>
      </c>
      <c r="D73" s="4">
        <v>12000</v>
      </c>
      <c r="E73" s="42">
        <v>12000</v>
      </c>
      <c r="F73" s="1"/>
      <c r="G73" s="1"/>
      <c r="H73" s="1"/>
      <c r="I73" s="1"/>
      <c r="J73" s="1"/>
      <c r="K73" s="1"/>
      <c r="L73" s="1"/>
    </row>
    <row r="74" spans="2:12" s="6" customFormat="1" ht="18" customHeight="1" outlineLevel="1" x14ac:dyDescent="0.3">
      <c r="B74" s="13">
        <v>6440</v>
      </c>
      <c r="C74" s="15" t="s">
        <v>27</v>
      </c>
      <c r="D74" s="4">
        <v>39996</v>
      </c>
      <c r="E74" s="42">
        <v>37000</v>
      </c>
      <c r="F74" s="1"/>
      <c r="G74" s="1"/>
      <c r="H74" s="1"/>
      <c r="I74" s="1"/>
      <c r="J74" s="1"/>
      <c r="K74" s="1"/>
      <c r="L74" s="1"/>
    </row>
    <row r="75" spans="2:12" s="6" customFormat="1" ht="18" customHeight="1" outlineLevel="1" x14ac:dyDescent="0.3">
      <c r="B75" s="13">
        <v>6540</v>
      </c>
      <c r="C75" s="15" t="s">
        <v>18</v>
      </c>
      <c r="D75" s="4">
        <v>9996</v>
      </c>
      <c r="E75" s="42">
        <v>10000</v>
      </c>
      <c r="F75" s="1"/>
      <c r="G75" s="1"/>
      <c r="H75" s="1"/>
      <c r="I75" s="1"/>
      <c r="J75" s="1"/>
      <c r="K75" s="1"/>
      <c r="L75" s="1"/>
    </row>
    <row r="76" spans="2:12" s="6" customFormat="1" ht="18" customHeight="1" outlineLevel="1" x14ac:dyDescent="0.3">
      <c r="B76" s="13">
        <v>6552</v>
      </c>
      <c r="C76" s="15" t="s">
        <v>98</v>
      </c>
      <c r="D76" s="4">
        <v>9996</v>
      </c>
      <c r="E76" s="42">
        <v>15000</v>
      </c>
      <c r="F76" s="1"/>
      <c r="G76" s="1"/>
      <c r="H76" s="1"/>
      <c r="I76" s="1"/>
      <c r="J76" s="1"/>
      <c r="K76" s="1"/>
      <c r="L76" s="1"/>
    </row>
    <row r="77" spans="2:12" s="6" customFormat="1" ht="18" customHeight="1" outlineLevel="1" x14ac:dyDescent="0.3">
      <c r="B77" s="13">
        <v>6553</v>
      </c>
      <c r="C77" s="15" t="s">
        <v>99</v>
      </c>
      <c r="D77" s="4">
        <v>35004</v>
      </c>
      <c r="E77" s="42">
        <v>59000</v>
      </c>
      <c r="F77" s="1"/>
      <c r="G77" s="1"/>
      <c r="H77" s="1"/>
      <c r="I77" s="1"/>
      <c r="J77" s="1"/>
      <c r="K77" s="1"/>
      <c r="L77" s="1"/>
    </row>
    <row r="78" spans="2:12" s="6" customFormat="1" ht="18" customHeight="1" outlineLevel="1" x14ac:dyDescent="0.3">
      <c r="B78" s="13">
        <v>6554</v>
      </c>
      <c r="C78" s="15" t="s">
        <v>118</v>
      </c>
      <c r="D78" s="4"/>
      <c r="E78" s="42">
        <v>7000</v>
      </c>
      <c r="F78" s="1"/>
      <c r="G78" s="1"/>
      <c r="H78" s="1"/>
      <c r="I78" s="1"/>
      <c r="J78" s="1"/>
      <c r="K78" s="1"/>
      <c r="L78" s="1"/>
    </row>
    <row r="79" spans="2:12" s="6" customFormat="1" ht="18" customHeight="1" outlineLevel="1" x14ac:dyDescent="0.3">
      <c r="B79" s="13">
        <v>6570</v>
      </c>
      <c r="C79" s="15" t="s">
        <v>112</v>
      </c>
      <c r="D79" s="4"/>
      <c r="E79" s="42">
        <v>0</v>
      </c>
      <c r="F79" s="1"/>
      <c r="G79" s="1"/>
      <c r="H79" s="1"/>
      <c r="I79" s="1"/>
      <c r="J79" s="1"/>
      <c r="K79" s="1"/>
      <c r="L79" s="1"/>
    </row>
    <row r="80" spans="2:12" s="6" customFormat="1" ht="18" customHeight="1" outlineLevel="1" x14ac:dyDescent="0.3">
      <c r="B80" s="13">
        <v>6700</v>
      </c>
      <c r="C80" s="15" t="s">
        <v>50</v>
      </c>
      <c r="D80" s="4">
        <v>30000</v>
      </c>
      <c r="E80" s="42">
        <v>40000</v>
      </c>
      <c r="F80" s="1"/>
      <c r="G80" s="1"/>
      <c r="H80" s="1"/>
      <c r="I80" s="1"/>
      <c r="J80" s="1"/>
      <c r="K80" s="1"/>
      <c r="L80" s="1"/>
    </row>
    <row r="81" spans="2:12" s="6" customFormat="1" ht="18" customHeight="1" outlineLevel="1" x14ac:dyDescent="0.3">
      <c r="B81" s="13">
        <v>6705</v>
      </c>
      <c r="C81" s="15" t="s">
        <v>75</v>
      </c>
      <c r="D81" s="4">
        <v>180000</v>
      </c>
      <c r="E81" s="42">
        <v>170000</v>
      </c>
      <c r="F81" s="1"/>
      <c r="G81" s="1"/>
      <c r="H81" s="1"/>
      <c r="I81" s="1"/>
      <c r="J81" s="1"/>
      <c r="K81" s="1"/>
      <c r="L81" s="1"/>
    </row>
    <row r="82" spans="2:12" s="6" customFormat="1" ht="18" customHeight="1" outlineLevel="1" x14ac:dyDescent="0.3">
      <c r="B82" s="13">
        <v>6715</v>
      </c>
      <c r="C82" s="15" t="s">
        <v>73</v>
      </c>
      <c r="D82" s="4"/>
      <c r="E82" s="42">
        <v>0</v>
      </c>
      <c r="F82" s="1"/>
      <c r="G82" s="1"/>
      <c r="H82" s="1"/>
      <c r="I82" s="1"/>
      <c r="J82" s="1"/>
      <c r="K82" s="1"/>
      <c r="L82" s="1"/>
    </row>
    <row r="83" spans="2:12" s="6" customFormat="1" ht="18" customHeight="1" outlineLevel="1" x14ac:dyDescent="0.3">
      <c r="B83" s="13">
        <v>6720</v>
      </c>
      <c r="C83" s="15" t="s">
        <v>89</v>
      </c>
      <c r="D83" s="4">
        <v>5004</v>
      </c>
      <c r="E83" s="42">
        <v>10000</v>
      </c>
      <c r="F83" s="1"/>
      <c r="G83" s="1"/>
      <c r="H83" s="1"/>
      <c r="I83" s="1"/>
      <c r="J83" s="1"/>
      <c r="K83" s="1"/>
      <c r="L83" s="1"/>
    </row>
    <row r="84" spans="2:12" s="6" customFormat="1" ht="18" customHeight="1" outlineLevel="1" x14ac:dyDescent="0.3">
      <c r="B84" s="13">
        <v>6725</v>
      </c>
      <c r="C84" s="15" t="s">
        <v>82</v>
      </c>
      <c r="D84" s="4"/>
      <c r="E84" s="42">
        <v>0</v>
      </c>
      <c r="F84" s="1"/>
      <c r="G84" s="1"/>
      <c r="H84" s="1"/>
      <c r="I84" s="1"/>
      <c r="J84" s="1"/>
      <c r="K84" s="1"/>
      <c r="L84" s="1"/>
    </row>
    <row r="85" spans="2:12" s="6" customFormat="1" ht="18" customHeight="1" outlineLevel="1" x14ac:dyDescent="0.3">
      <c r="B85" s="13">
        <v>6790</v>
      </c>
      <c r="C85" s="15" t="s">
        <v>113</v>
      </c>
      <c r="D85" s="4">
        <v>60000</v>
      </c>
      <c r="E85" s="42">
        <v>60000</v>
      </c>
      <c r="F85" s="1"/>
      <c r="G85" s="1"/>
      <c r="H85" s="1"/>
      <c r="I85" s="1"/>
      <c r="J85" s="1"/>
      <c r="K85" s="1"/>
      <c r="L85" s="1"/>
    </row>
    <row r="86" spans="2:12" s="6" customFormat="1" ht="18" customHeight="1" outlineLevel="1" x14ac:dyDescent="0.3">
      <c r="B86" s="13">
        <v>6791</v>
      </c>
      <c r="C86" s="15" t="s">
        <v>38</v>
      </c>
      <c r="D86" s="4">
        <v>39996</v>
      </c>
      <c r="E86" s="42">
        <v>40000</v>
      </c>
      <c r="F86" s="1"/>
      <c r="G86" s="1"/>
      <c r="H86" s="1"/>
      <c r="I86" s="1"/>
      <c r="J86" s="1"/>
      <c r="K86" s="1"/>
      <c r="L86" s="1"/>
    </row>
    <row r="87" spans="2:12" s="6" customFormat="1" ht="18" customHeight="1" outlineLevel="1" x14ac:dyDescent="0.3">
      <c r="B87" s="13">
        <v>6800</v>
      </c>
      <c r="C87" s="15" t="s">
        <v>60</v>
      </c>
      <c r="D87" s="4">
        <v>6000</v>
      </c>
      <c r="E87" s="42">
        <v>8000</v>
      </c>
      <c r="F87" s="1"/>
      <c r="G87" s="1"/>
      <c r="H87" s="1"/>
      <c r="I87" s="1"/>
      <c r="J87" s="1"/>
      <c r="K87" s="1"/>
      <c r="L87" s="1"/>
    </row>
    <row r="88" spans="2:12" s="6" customFormat="1" ht="18" customHeight="1" outlineLevel="1" x14ac:dyDescent="0.3">
      <c r="B88" s="13">
        <v>6810</v>
      </c>
      <c r="C88" s="15" t="s">
        <v>28</v>
      </c>
      <c r="D88" s="4">
        <v>90000</v>
      </c>
      <c r="E88" s="42">
        <v>90000</v>
      </c>
      <c r="F88" s="1"/>
      <c r="G88" s="1"/>
      <c r="H88" s="1"/>
      <c r="I88" s="1"/>
      <c r="J88" s="1"/>
      <c r="K88" s="1"/>
      <c r="L88" s="1"/>
    </row>
    <row r="89" spans="2:12" s="6" customFormat="1" ht="18" customHeight="1" outlineLevel="1" x14ac:dyDescent="0.3">
      <c r="B89" s="13">
        <v>6820</v>
      </c>
      <c r="C89" s="15" t="s">
        <v>13</v>
      </c>
      <c r="D89" s="4">
        <v>3000</v>
      </c>
      <c r="E89" s="42">
        <v>0</v>
      </c>
      <c r="F89" s="1"/>
      <c r="G89" s="1"/>
      <c r="H89" s="1"/>
      <c r="I89" s="1"/>
      <c r="J89" s="1"/>
      <c r="K89" s="1"/>
      <c r="L89" s="1"/>
    </row>
    <row r="90" spans="2:12" s="6" customFormat="1" ht="18" customHeight="1" outlineLevel="1" x14ac:dyDescent="0.3">
      <c r="B90" s="13">
        <v>6840</v>
      </c>
      <c r="C90" s="15" t="s">
        <v>51</v>
      </c>
      <c r="D90" s="4">
        <v>24996</v>
      </c>
      <c r="E90" s="42">
        <v>25000</v>
      </c>
      <c r="F90" s="1"/>
      <c r="G90" s="1"/>
      <c r="H90" s="1"/>
      <c r="I90" s="1"/>
      <c r="J90" s="1"/>
      <c r="K90" s="1"/>
      <c r="L90" s="1"/>
    </row>
    <row r="91" spans="2:12" s="6" customFormat="1" ht="18" customHeight="1" outlineLevel="1" x14ac:dyDescent="0.3">
      <c r="B91" s="13">
        <v>6900</v>
      </c>
      <c r="C91" s="15" t="s">
        <v>76</v>
      </c>
      <c r="D91" s="4">
        <v>15000</v>
      </c>
      <c r="E91" s="42">
        <v>15000</v>
      </c>
      <c r="F91" s="1"/>
      <c r="G91" s="1"/>
      <c r="H91" s="1"/>
      <c r="I91" s="1"/>
      <c r="J91" s="1"/>
      <c r="K91" s="1"/>
      <c r="L91" s="1"/>
    </row>
    <row r="92" spans="2:12" s="6" customFormat="1" ht="18" customHeight="1" outlineLevel="1" x14ac:dyDescent="0.3">
      <c r="B92" s="13">
        <v>6901</v>
      </c>
      <c r="C92" s="15" t="s">
        <v>100</v>
      </c>
      <c r="D92" s="4">
        <v>30000</v>
      </c>
      <c r="E92" s="42">
        <v>35000</v>
      </c>
      <c r="F92" s="1"/>
      <c r="G92" s="1"/>
      <c r="H92" s="1"/>
      <c r="I92" s="1"/>
      <c r="J92" s="1"/>
      <c r="K92" s="1"/>
      <c r="L92" s="1"/>
    </row>
    <row r="93" spans="2:12" s="6" customFormat="1" ht="18" customHeight="1" outlineLevel="1" x14ac:dyDescent="0.3">
      <c r="B93" s="13">
        <v>6907</v>
      </c>
      <c r="C93" s="15" t="s">
        <v>52</v>
      </c>
      <c r="D93" s="4">
        <v>30000</v>
      </c>
      <c r="E93" s="42">
        <v>40000</v>
      </c>
      <c r="F93" s="1"/>
      <c r="G93" s="1"/>
      <c r="H93" s="1"/>
      <c r="I93" s="1"/>
      <c r="J93" s="1"/>
      <c r="K93" s="1"/>
      <c r="L93" s="1"/>
    </row>
    <row r="94" spans="2:12" s="6" customFormat="1" ht="18" customHeight="1" outlineLevel="1" x14ac:dyDescent="0.3">
      <c r="B94" s="13">
        <v>6940</v>
      </c>
      <c r="C94" s="15" t="s">
        <v>19</v>
      </c>
      <c r="D94" s="4">
        <v>2004</v>
      </c>
      <c r="E94" s="42">
        <v>800</v>
      </c>
      <c r="F94" s="1"/>
      <c r="G94" s="1"/>
      <c r="H94" s="1"/>
      <c r="I94" s="1"/>
      <c r="J94" s="1"/>
      <c r="K94" s="1"/>
      <c r="L94" s="1"/>
    </row>
    <row r="95" spans="2:12" s="6" customFormat="1" ht="18" customHeight="1" outlineLevel="1" x14ac:dyDescent="0.3">
      <c r="B95" s="13">
        <v>7020</v>
      </c>
      <c r="C95" s="15" t="s">
        <v>119</v>
      </c>
      <c r="D95" s="4">
        <v>5004</v>
      </c>
      <c r="E95" s="42">
        <v>3000</v>
      </c>
      <c r="F95" s="1"/>
      <c r="G95" s="1"/>
      <c r="H95" s="1"/>
      <c r="I95" s="1"/>
      <c r="J95" s="1"/>
      <c r="K95" s="1"/>
      <c r="L95" s="1"/>
    </row>
    <row r="96" spans="2:12" s="6" customFormat="1" ht="18" customHeight="1" outlineLevel="1" x14ac:dyDescent="0.3">
      <c r="B96" s="13">
        <v>7040</v>
      </c>
      <c r="C96" s="15" t="s">
        <v>29</v>
      </c>
      <c r="D96" s="4">
        <v>6000</v>
      </c>
      <c r="E96" s="42">
        <v>7200</v>
      </c>
      <c r="F96" s="1"/>
      <c r="G96" s="1"/>
      <c r="H96" s="1"/>
      <c r="I96" s="1"/>
      <c r="J96" s="1"/>
      <c r="K96" s="1"/>
      <c r="L96" s="1"/>
    </row>
    <row r="97" spans="2:12" s="6" customFormat="1" ht="18" customHeight="1" outlineLevel="1" x14ac:dyDescent="0.3">
      <c r="B97" s="13">
        <v>7100</v>
      </c>
      <c r="C97" s="15" t="s">
        <v>83</v>
      </c>
      <c r="D97" s="4"/>
      <c r="E97" s="42">
        <v>3000</v>
      </c>
      <c r="F97" s="1"/>
      <c r="G97" s="1"/>
      <c r="H97" s="1"/>
      <c r="I97" s="1"/>
      <c r="J97" s="1"/>
      <c r="K97" s="1"/>
      <c r="L97" s="1"/>
    </row>
    <row r="98" spans="2:12" s="6" customFormat="1" ht="18" customHeight="1" outlineLevel="1" x14ac:dyDescent="0.3">
      <c r="B98" s="13">
        <v>7140</v>
      </c>
      <c r="C98" s="15" t="s">
        <v>43</v>
      </c>
      <c r="D98" s="4">
        <v>50004</v>
      </c>
      <c r="E98" s="42">
        <v>75000</v>
      </c>
      <c r="F98" s="1"/>
      <c r="G98" s="1"/>
      <c r="H98" s="1"/>
      <c r="I98" s="1"/>
      <c r="J98" s="1"/>
      <c r="K98" s="1"/>
      <c r="L98" s="1"/>
    </row>
    <row r="99" spans="2:12" s="6" customFormat="1" ht="18" customHeight="1" outlineLevel="1" x14ac:dyDescent="0.3">
      <c r="B99" s="13">
        <v>7160</v>
      </c>
      <c r="C99" s="15" t="s">
        <v>68</v>
      </c>
      <c r="D99" s="4"/>
      <c r="E99" s="42">
        <v>1700</v>
      </c>
      <c r="F99" s="1"/>
      <c r="G99" s="1"/>
      <c r="H99" s="1"/>
      <c r="I99" s="1"/>
      <c r="J99" s="1"/>
      <c r="K99" s="1"/>
      <c r="L99" s="1"/>
    </row>
    <row r="100" spans="2:12" s="6" customFormat="1" ht="18" customHeight="1" outlineLevel="1" x14ac:dyDescent="0.3">
      <c r="B100" s="13">
        <v>7300</v>
      </c>
      <c r="C100" s="15" t="s">
        <v>20</v>
      </c>
      <c r="D100" s="4">
        <v>280000</v>
      </c>
      <c r="E100" s="42">
        <f>Underbudsjettet!K100</f>
        <v>280000</v>
      </c>
      <c r="F100" s="1"/>
      <c r="G100" s="1"/>
      <c r="H100" s="1"/>
      <c r="I100" s="1"/>
      <c r="J100" s="1"/>
      <c r="K100" s="1"/>
      <c r="L100" s="1"/>
    </row>
    <row r="101" spans="2:12" s="6" customFormat="1" ht="18" customHeight="1" outlineLevel="1" x14ac:dyDescent="0.3">
      <c r="B101" s="13">
        <v>7301</v>
      </c>
      <c r="C101" s="15" t="s">
        <v>77</v>
      </c>
      <c r="D101" s="4"/>
      <c r="E101" s="42">
        <v>55144</v>
      </c>
      <c r="F101" s="1"/>
      <c r="G101" s="1"/>
      <c r="H101" s="1"/>
      <c r="I101" s="1"/>
      <c r="J101" s="1"/>
      <c r="K101" s="1"/>
      <c r="L101" s="1"/>
    </row>
    <row r="102" spans="2:12" s="6" customFormat="1" ht="18" customHeight="1" outlineLevel="1" x14ac:dyDescent="0.3">
      <c r="B102" s="13">
        <v>7320</v>
      </c>
      <c r="C102" s="15" t="s">
        <v>44</v>
      </c>
      <c r="D102" s="4">
        <v>9996</v>
      </c>
      <c r="E102" s="42">
        <v>3000</v>
      </c>
      <c r="F102" s="1"/>
      <c r="G102" s="1"/>
      <c r="H102" s="1"/>
      <c r="I102" s="1"/>
      <c r="J102" s="1"/>
      <c r="K102" s="1"/>
      <c r="L102" s="1"/>
    </row>
    <row r="103" spans="2:12" s="6" customFormat="1" ht="18" customHeight="1" outlineLevel="1" x14ac:dyDescent="0.3">
      <c r="B103" s="13">
        <v>7350</v>
      </c>
      <c r="C103" s="15" t="s">
        <v>53</v>
      </c>
      <c r="D103" s="4">
        <v>20004</v>
      </c>
      <c r="E103" s="42">
        <v>30000</v>
      </c>
      <c r="F103" s="1"/>
      <c r="G103" s="1"/>
      <c r="H103" s="1"/>
      <c r="I103" s="1"/>
      <c r="J103" s="1"/>
      <c r="K103" s="1"/>
      <c r="L103" s="1"/>
    </row>
    <row r="104" spans="2:12" s="6" customFormat="1" ht="18" customHeight="1" outlineLevel="1" x14ac:dyDescent="0.3">
      <c r="B104" s="13">
        <v>7360</v>
      </c>
      <c r="C104" s="15" t="s">
        <v>21</v>
      </c>
      <c r="D104" s="4"/>
      <c r="E104" s="42">
        <v>10000</v>
      </c>
      <c r="F104" s="1"/>
      <c r="G104" s="1"/>
      <c r="H104" s="1"/>
      <c r="I104" s="1"/>
      <c r="J104" s="1"/>
      <c r="K104" s="1"/>
      <c r="L104" s="1"/>
    </row>
    <row r="105" spans="2:12" s="6" customFormat="1" ht="18" customHeight="1" outlineLevel="1" x14ac:dyDescent="0.3">
      <c r="B105" s="13">
        <v>7400</v>
      </c>
      <c r="C105" s="15" t="s">
        <v>30</v>
      </c>
      <c r="D105" s="4">
        <v>9996</v>
      </c>
      <c r="E105" s="42">
        <v>10000</v>
      </c>
      <c r="F105" s="1"/>
      <c r="G105" s="1"/>
      <c r="H105" s="1"/>
      <c r="I105" s="1"/>
      <c r="J105" s="1"/>
      <c r="K105" s="1"/>
      <c r="L105" s="1"/>
    </row>
    <row r="106" spans="2:12" s="6" customFormat="1" ht="18" customHeight="1" outlineLevel="1" x14ac:dyDescent="0.3">
      <c r="B106" s="13">
        <v>7410</v>
      </c>
      <c r="C106" s="15" t="s">
        <v>14</v>
      </c>
      <c r="D106" s="4"/>
      <c r="E106" s="42">
        <v>0</v>
      </c>
      <c r="F106" s="1"/>
      <c r="G106" s="1"/>
      <c r="H106" s="1"/>
      <c r="I106" s="1"/>
      <c r="J106" s="1"/>
      <c r="K106" s="1"/>
      <c r="L106" s="1"/>
    </row>
    <row r="107" spans="2:12" s="6" customFormat="1" ht="18" customHeight="1" outlineLevel="1" x14ac:dyDescent="0.3">
      <c r="B107" s="13">
        <v>7420</v>
      </c>
      <c r="C107" s="15" t="s">
        <v>69</v>
      </c>
      <c r="D107" s="4">
        <v>15000</v>
      </c>
      <c r="E107" s="42">
        <v>10000</v>
      </c>
      <c r="F107" s="1"/>
      <c r="G107" s="1"/>
      <c r="H107" s="1"/>
      <c r="I107" s="1"/>
      <c r="J107" s="1"/>
      <c r="K107" s="1"/>
      <c r="L107" s="1"/>
    </row>
    <row r="108" spans="2:12" s="6" customFormat="1" ht="18" customHeight="1" outlineLevel="1" x14ac:dyDescent="0.3">
      <c r="B108" s="13">
        <v>7430</v>
      </c>
      <c r="C108" s="15" t="s">
        <v>54</v>
      </c>
      <c r="D108" s="4"/>
      <c r="E108" s="42">
        <v>2000</v>
      </c>
      <c r="F108" s="1"/>
      <c r="G108" s="1"/>
      <c r="H108" s="1"/>
      <c r="I108" s="1"/>
      <c r="J108" s="1"/>
      <c r="K108" s="1"/>
      <c r="L108" s="1"/>
    </row>
    <row r="109" spans="2:12" s="6" customFormat="1" ht="18" customHeight="1" outlineLevel="1" x14ac:dyDescent="0.3">
      <c r="B109" s="13">
        <v>7500</v>
      </c>
      <c r="C109" s="15" t="s">
        <v>61</v>
      </c>
      <c r="D109" s="4">
        <v>2004</v>
      </c>
      <c r="E109" s="42">
        <v>2000</v>
      </c>
      <c r="F109" s="1"/>
      <c r="G109" s="1"/>
      <c r="H109" s="1"/>
      <c r="I109" s="1"/>
      <c r="J109" s="1"/>
      <c r="K109" s="1"/>
      <c r="L109" s="1"/>
    </row>
    <row r="110" spans="2:12" s="6" customFormat="1" ht="18" customHeight="1" outlineLevel="1" x14ac:dyDescent="0.3">
      <c r="B110" s="13">
        <v>7605</v>
      </c>
      <c r="C110" s="15" t="s">
        <v>101</v>
      </c>
      <c r="D110" s="4">
        <v>2004</v>
      </c>
      <c r="E110" s="42">
        <v>0</v>
      </c>
      <c r="F110" s="1"/>
      <c r="G110" s="1"/>
      <c r="H110" s="1"/>
      <c r="I110" s="1"/>
      <c r="J110" s="1"/>
      <c r="K110" s="1"/>
      <c r="L110" s="1"/>
    </row>
    <row r="111" spans="2:12" s="6" customFormat="1" ht="18" customHeight="1" outlineLevel="1" x14ac:dyDescent="0.3">
      <c r="B111" s="13">
        <v>7710</v>
      </c>
      <c r="C111" s="15" t="s">
        <v>45</v>
      </c>
      <c r="D111" s="4">
        <v>39996</v>
      </c>
      <c r="E111" s="42">
        <v>50000</v>
      </c>
      <c r="F111" s="1"/>
      <c r="G111" s="1"/>
      <c r="H111" s="1"/>
      <c r="I111" s="1"/>
      <c r="J111" s="1"/>
      <c r="K111" s="1"/>
      <c r="L111" s="1"/>
    </row>
    <row r="112" spans="2:12" s="6" customFormat="1" ht="18" customHeight="1" outlineLevel="1" x14ac:dyDescent="0.3">
      <c r="B112" s="13">
        <v>7740</v>
      </c>
      <c r="C112" s="15" t="s">
        <v>102</v>
      </c>
      <c r="D112" s="4"/>
      <c r="E112" s="42">
        <v>0</v>
      </c>
      <c r="F112" s="1"/>
      <c r="G112" s="1"/>
      <c r="H112" s="1"/>
      <c r="I112" s="1"/>
      <c r="J112" s="1"/>
      <c r="K112" s="1"/>
      <c r="L112" s="1"/>
    </row>
    <row r="113" spans="2:12" s="6" customFormat="1" ht="18" customHeight="1" outlineLevel="1" x14ac:dyDescent="0.3">
      <c r="B113" s="13">
        <v>7770</v>
      </c>
      <c r="C113" s="15" t="s">
        <v>15</v>
      </c>
      <c r="D113" s="4">
        <v>15000</v>
      </c>
      <c r="E113" s="42">
        <v>15000</v>
      </c>
      <c r="F113" s="1"/>
      <c r="G113" s="1"/>
      <c r="H113" s="1"/>
      <c r="I113" s="1"/>
      <c r="J113" s="1"/>
      <c r="K113" s="1"/>
      <c r="L113" s="1"/>
    </row>
    <row r="114" spans="2:12" s="6" customFormat="1" ht="18" customHeight="1" outlineLevel="1" x14ac:dyDescent="0.3">
      <c r="B114" s="13">
        <v>7771</v>
      </c>
      <c r="C114" s="15" t="s">
        <v>70</v>
      </c>
      <c r="D114" s="4"/>
      <c r="E114" s="42">
        <v>0</v>
      </c>
      <c r="F114" s="1"/>
      <c r="G114" s="1"/>
      <c r="H114" s="1"/>
      <c r="I114" s="1"/>
      <c r="J114" s="1"/>
      <c r="K114" s="1"/>
      <c r="L114" s="1"/>
    </row>
    <row r="115" spans="2:12" s="6" customFormat="1" ht="18" customHeight="1" outlineLevel="1" x14ac:dyDescent="0.3">
      <c r="B115" s="13">
        <v>7790</v>
      </c>
      <c r="C115" s="15" t="s">
        <v>90</v>
      </c>
      <c r="D115" s="4">
        <v>9996</v>
      </c>
      <c r="E115" s="42">
        <v>15000</v>
      </c>
      <c r="F115" s="1"/>
      <c r="G115" s="1"/>
      <c r="H115" s="1"/>
      <c r="I115" s="1"/>
      <c r="J115" s="1"/>
      <c r="K115" s="1"/>
      <c r="L115" s="1"/>
    </row>
    <row r="116" spans="2:12" s="6" customFormat="1" ht="18" customHeight="1" outlineLevel="1" x14ac:dyDescent="0.3">
      <c r="B116" s="13">
        <v>7830</v>
      </c>
      <c r="C116" s="15" t="s">
        <v>22</v>
      </c>
      <c r="D116" s="4">
        <v>60000</v>
      </c>
      <c r="E116" s="42">
        <v>60000</v>
      </c>
      <c r="F116" s="1"/>
      <c r="G116" s="1"/>
      <c r="H116" s="1"/>
      <c r="I116" s="1"/>
      <c r="J116" s="1"/>
      <c r="K116" s="1"/>
      <c r="L116" s="1"/>
    </row>
    <row r="117" spans="2:12" s="9" customFormat="1" ht="18" customHeight="1" x14ac:dyDescent="0.35">
      <c r="B117" s="14" t="s">
        <v>63</v>
      </c>
      <c r="C117" s="8"/>
      <c r="D117" s="3">
        <f>IFERROR(SUM(D68:D116),0)</f>
        <v>1523008</v>
      </c>
      <c r="E117" s="43">
        <f>IFERROR(SUM(E68:E116),0)</f>
        <v>1683344</v>
      </c>
      <c r="F117" s="2"/>
      <c r="G117" s="2"/>
      <c r="H117" s="2"/>
      <c r="I117" s="2"/>
      <c r="J117" s="2"/>
      <c r="K117" s="2"/>
      <c r="L117" s="2"/>
    </row>
    <row r="118" spans="2:12" s="9" customFormat="1" ht="18" customHeight="1" x14ac:dyDescent="0.35">
      <c r="B118" s="14"/>
      <c r="C118" s="8"/>
      <c r="D118" s="3"/>
      <c r="E118" s="44"/>
      <c r="F118" s="2"/>
      <c r="G118" s="2"/>
      <c r="H118" s="2"/>
      <c r="I118" s="2"/>
      <c r="J118" s="2"/>
      <c r="K118" s="2"/>
      <c r="L118" s="2"/>
    </row>
    <row r="119" spans="2:12" s="6" customFormat="1" ht="22.9" customHeight="1" x14ac:dyDescent="0.3">
      <c r="B119" s="24" t="s">
        <v>97</v>
      </c>
      <c r="C119" s="25"/>
      <c r="D119" s="5">
        <f>D24-D45-D67-D117</f>
        <v>-141271</v>
      </c>
      <c r="E119" s="45">
        <f t="shared" ref="E119" si="2">E24-E45-E67-E117</f>
        <v>-618812</v>
      </c>
      <c r="F119" s="1"/>
      <c r="G119" s="1"/>
      <c r="H119" s="1"/>
      <c r="I119" s="1"/>
      <c r="J119" s="1"/>
      <c r="K119" s="1"/>
      <c r="L119" s="1"/>
    </row>
    <row r="120" spans="2:12" s="6" customFormat="1" ht="18" customHeight="1" outlineLevel="1" x14ac:dyDescent="0.3">
      <c r="B120" s="13">
        <v>8055</v>
      </c>
      <c r="C120" s="15" t="s">
        <v>78</v>
      </c>
      <c r="D120" s="4"/>
      <c r="E120" s="42"/>
      <c r="F120" s="1"/>
      <c r="G120" s="1"/>
      <c r="H120" s="1"/>
      <c r="I120" s="1"/>
      <c r="J120" s="1"/>
      <c r="K120" s="1"/>
      <c r="L120" s="1"/>
    </row>
    <row r="121" spans="2:12" s="6" customFormat="1" ht="18" customHeight="1" outlineLevel="1" x14ac:dyDescent="0.3">
      <c r="B121" s="13">
        <v>8155</v>
      </c>
      <c r="C121" s="15" t="s">
        <v>6</v>
      </c>
      <c r="D121" s="4"/>
      <c r="E121" s="42"/>
      <c r="F121" s="1"/>
      <c r="G121" s="1"/>
      <c r="H121" s="1"/>
      <c r="I121" s="1"/>
      <c r="J121" s="1"/>
      <c r="K121" s="1"/>
      <c r="L121" s="1"/>
    </row>
    <row r="122" spans="2:12" s="6" customFormat="1" ht="18" customHeight="1" outlineLevel="1" x14ac:dyDescent="0.3">
      <c r="B122" s="13">
        <v>8160</v>
      </c>
      <c r="C122" s="15" t="s">
        <v>91</v>
      </c>
      <c r="D122" s="4"/>
      <c r="E122" s="42"/>
      <c r="F122" s="1"/>
      <c r="G122" s="1"/>
      <c r="H122" s="1"/>
      <c r="I122" s="1"/>
      <c r="J122" s="1"/>
      <c r="K122" s="1"/>
      <c r="L122" s="1"/>
    </row>
    <row r="123" spans="2:12" s="9" customFormat="1" ht="18" customHeight="1" x14ac:dyDescent="0.35">
      <c r="B123" s="14" t="s">
        <v>71</v>
      </c>
      <c r="C123" s="8"/>
      <c r="D123" s="3">
        <f>IFERROR(SUM(D120),0)-IFERROR(SUM(D121:D122),0)</f>
        <v>0</v>
      </c>
      <c r="E123" s="43">
        <f t="shared" ref="E123" si="3">IFERROR(SUM(E120),0)-IFERROR(SUM(E121:E122),0)</f>
        <v>0</v>
      </c>
      <c r="F123" s="2"/>
      <c r="G123" s="2"/>
      <c r="H123" s="2"/>
      <c r="I123" s="2"/>
      <c r="J123" s="2"/>
      <c r="K123" s="2"/>
      <c r="L123" s="2"/>
    </row>
    <row r="124" spans="2:12" s="6" customFormat="1" ht="22.9" customHeight="1" x14ac:dyDescent="0.4">
      <c r="B124" s="21" t="s">
        <v>55</v>
      </c>
      <c r="C124" s="21"/>
      <c r="D124" s="7">
        <f>D119+D123</f>
        <v>-141271</v>
      </c>
      <c r="E124" s="46">
        <f t="shared" ref="E124" si="4">E119+E123</f>
        <v>-618812</v>
      </c>
      <c r="F124" s="1"/>
      <c r="G124" s="1"/>
      <c r="H124" s="1"/>
      <c r="I124" s="1"/>
      <c r="J124" s="1"/>
      <c r="K124" s="1"/>
      <c r="L124" s="1"/>
    </row>
    <row r="125" spans="2:12" s="6" customFormat="1" ht="16.5" customHeight="1" x14ac:dyDescent="0.3"/>
    <row r="126" spans="2:12" x14ac:dyDescent="0.3">
      <c r="C126" s="19"/>
    </row>
  </sheetData>
  <conditionalFormatting sqref="D7:D23 D25:D44 D46:D66 D68:D116 D120:D122">
    <cfRule type="cellIs" dxfId="7" priority="8" operator="lessThan">
      <formula>0</formula>
    </cfRule>
  </conditionalFormatting>
  <conditionalFormatting sqref="D24 D45 D67 D117:D119 D123:D124">
    <cfRule type="cellIs" dxfId="6" priority="14" operator="lessThan">
      <formula>0</formula>
    </cfRule>
  </conditionalFormatting>
  <conditionalFormatting sqref="E24">
    <cfRule type="cellIs" dxfId="5" priority="6" operator="lessThan">
      <formula>0</formula>
    </cfRule>
  </conditionalFormatting>
  <conditionalFormatting sqref="E45">
    <cfRule type="cellIs" dxfId="4" priority="7" operator="lessThan">
      <formula>0</formula>
    </cfRule>
  </conditionalFormatting>
  <conditionalFormatting sqref="E67">
    <cfRule type="cellIs" dxfId="3" priority="5" operator="lessThan">
      <formula>0</formula>
    </cfRule>
  </conditionalFormatting>
  <conditionalFormatting sqref="E117">
    <cfRule type="cellIs" dxfId="2" priority="4" operator="lessThan">
      <formula>0</formula>
    </cfRule>
  </conditionalFormatting>
  <conditionalFormatting sqref="E119">
    <cfRule type="cellIs" dxfId="1" priority="3" operator="lessThan">
      <formula>0</formula>
    </cfRule>
  </conditionalFormatting>
  <conditionalFormatting sqref="E123:E12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93648-7CA4-4E8D-9E11-6C49C6543300}">
  <dimension ref="A2:K126"/>
  <sheetViews>
    <sheetView workbookViewId="0">
      <selection activeCell="H24" sqref="H24"/>
    </sheetView>
  </sheetViews>
  <sheetFormatPr baseColWidth="10" defaultRowHeight="16.5" x14ac:dyDescent="0.3"/>
  <cols>
    <col min="1" max="1" width="16.7109375" style="20" customWidth="1"/>
    <col min="2" max="2" width="47.7109375" style="20" customWidth="1"/>
    <col min="3" max="3" width="11.5703125" style="30" bestFit="1" customWidth="1"/>
    <col min="4" max="4" width="12.85546875" style="30" bestFit="1" customWidth="1"/>
    <col min="5" max="7" width="11.5703125" style="30" bestFit="1" customWidth="1"/>
    <col min="8" max="8" width="19.28515625" style="30" bestFit="1" customWidth="1"/>
    <col min="9" max="9" width="26.140625" style="36" customWidth="1"/>
    <col min="10" max="10" width="23" style="36" customWidth="1"/>
    <col min="11" max="11" width="16.28515625" style="38" customWidth="1"/>
  </cols>
  <sheetData>
    <row r="2" spans="1:11" ht="18" x14ac:dyDescent="0.35">
      <c r="A2" s="17" t="s">
        <v>8</v>
      </c>
      <c r="B2" s="17"/>
    </row>
    <row r="3" spans="1:11" ht="37.5" x14ac:dyDescent="0.65">
      <c r="A3" s="22" t="s">
        <v>79</v>
      </c>
      <c r="B3" s="6"/>
    </row>
    <row r="4" spans="1:11" x14ac:dyDescent="0.3">
      <c r="A4" s="18" t="s">
        <v>39</v>
      </c>
      <c r="B4" s="6"/>
    </row>
    <row r="5" spans="1:11" ht="45" x14ac:dyDescent="0.25">
      <c r="A5" s="28"/>
      <c r="B5" s="27"/>
      <c r="I5" s="36" t="s">
        <v>131</v>
      </c>
      <c r="J5" s="36" t="s">
        <v>131</v>
      </c>
      <c r="K5" s="39" t="s">
        <v>129</v>
      </c>
    </row>
    <row r="6" spans="1:11" ht="21" x14ac:dyDescent="0.3">
      <c r="A6" s="18" t="s">
        <v>130</v>
      </c>
      <c r="B6" s="29"/>
      <c r="C6" s="30" t="s">
        <v>121</v>
      </c>
      <c r="D6" s="30" t="s">
        <v>122</v>
      </c>
      <c r="E6" s="30" t="s">
        <v>123</v>
      </c>
      <c r="F6" s="30" t="s">
        <v>124</v>
      </c>
      <c r="G6" s="30" t="s">
        <v>125</v>
      </c>
      <c r="H6" s="30" t="s">
        <v>23</v>
      </c>
      <c r="I6" s="36" t="s">
        <v>127</v>
      </c>
      <c r="J6" s="36" t="s">
        <v>128</v>
      </c>
      <c r="K6" s="38" t="s">
        <v>126</v>
      </c>
    </row>
    <row r="7" spans="1:11" x14ac:dyDescent="0.25">
      <c r="A7" s="13">
        <v>3000</v>
      </c>
      <c r="B7" s="15" t="s">
        <v>84</v>
      </c>
      <c r="D7" s="30">
        <v>2131350</v>
      </c>
      <c r="K7" s="38">
        <f>SUM(C7:J7)</f>
        <v>2131350</v>
      </c>
    </row>
    <row r="8" spans="1:11" x14ac:dyDescent="0.25">
      <c r="A8" s="13">
        <v>3011</v>
      </c>
      <c r="B8" s="15" t="s">
        <v>23</v>
      </c>
      <c r="H8" s="30">
        <f>2110000+150000</f>
        <v>2260000</v>
      </c>
      <c r="K8" s="38">
        <f t="shared" ref="K8:K23" si="0">SUM(C8:J8)</f>
        <v>2260000</v>
      </c>
    </row>
    <row r="9" spans="1:11" x14ac:dyDescent="0.25">
      <c r="A9" s="13">
        <v>3012</v>
      </c>
      <c r="B9" s="15" t="s">
        <v>31</v>
      </c>
      <c r="K9" s="38">
        <f t="shared" si="0"/>
        <v>0</v>
      </c>
    </row>
    <row r="10" spans="1:11" x14ac:dyDescent="0.25">
      <c r="A10" s="13">
        <v>3020</v>
      </c>
      <c r="B10" s="15" t="s">
        <v>32</v>
      </c>
      <c r="E10" s="30">
        <v>683400</v>
      </c>
      <c r="K10" s="38">
        <f t="shared" si="0"/>
        <v>683400</v>
      </c>
    </row>
    <row r="11" spans="1:11" x14ac:dyDescent="0.25">
      <c r="A11" s="13">
        <v>3022</v>
      </c>
      <c r="B11" s="15" t="s">
        <v>16</v>
      </c>
      <c r="C11" s="30">
        <v>411750</v>
      </c>
      <c r="K11" s="38">
        <f t="shared" si="0"/>
        <v>411750</v>
      </c>
    </row>
    <row r="12" spans="1:11" x14ac:dyDescent="0.25">
      <c r="A12" s="13">
        <v>3023</v>
      </c>
      <c r="B12" s="15" t="s">
        <v>103</v>
      </c>
      <c r="G12" s="30">
        <v>478400</v>
      </c>
      <c r="K12" s="38">
        <f t="shared" si="0"/>
        <v>478400</v>
      </c>
    </row>
    <row r="13" spans="1:11" x14ac:dyDescent="0.25">
      <c r="A13" s="13">
        <v>3024</v>
      </c>
      <c r="B13" s="15" t="s">
        <v>56</v>
      </c>
      <c r="F13" s="30">
        <v>170500</v>
      </c>
      <c r="K13" s="38">
        <f t="shared" si="0"/>
        <v>170500</v>
      </c>
    </row>
    <row r="14" spans="1:11" x14ac:dyDescent="0.25">
      <c r="A14" s="13">
        <v>3025</v>
      </c>
      <c r="B14" s="15" t="s">
        <v>72</v>
      </c>
      <c r="G14" s="30">
        <v>0</v>
      </c>
      <c r="J14" s="36">
        <v>3128000</v>
      </c>
      <c r="K14" s="38">
        <f t="shared" si="0"/>
        <v>3128000</v>
      </c>
    </row>
    <row r="15" spans="1:11" x14ac:dyDescent="0.25">
      <c r="A15" s="13">
        <v>3026</v>
      </c>
      <c r="B15" s="15" t="s">
        <v>9</v>
      </c>
      <c r="I15" s="36">
        <v>135000</v>
      </c>
      <c r="K15" s="38">
        <f t="shared" si="0"/>
        <v>135000</v>
      </c>
    </row>
    <row r="16" spans="1:11" x14ac:dyDescent="0.25">
      <c r="A16" s="13">
        <v>3040</v>
      </c>
      <c r="B16" s="15" t="s">
        <v>85</v>
      </c>
      <c r="I16" s="36">
        <v>125000</v>
      </c>
      <c r="K16" s="38">
        <f t="shared" si="0"/>
        <v>125000</v>
      </c>
    </row>
    <row r="17" spans="1:11" x14ac:dyDescent="0.25">
      <c r="A17" s="13">
        <v>3041</v>
      </c>
      <c r="B17" s="15" t="s">
        <v>104</v>
      </c>
      <c r="I17" s="36">
        <v>270000</v>
      </c>
      <c r="K17" s="38">
        <f t="shared" si="0"/>
        <v>270000</v>
      </c>
    </row>
    <row r="18" spans="1:11" x14ac:dyDescent="0.25">
      <c r="A18" s="13">
        <v>3042</v>
      </c>
      <c r="B18" s="15" t="s">
        <v>40</v>
      </c>
      <c r="K18" s="38">
        <f t="shared" si="0"/>
        <v>0</v>
      </c>
    </row>
    <row r="19" spans="1:11" x14ac:dyDescent="0.25">
      <c r="A19" s="13">
        <v>3110</v>
      </c>
      <c r="B19" s="15" t="s">
        <v>33</v>
      </c>
      <c r="K19" s="38">
        <f t="shared" si="0"/>
        <v>0</v>
      </c>
    </row>
    <row r="20" spans="1:11" x14ac:dyDescent="0.25">
      <c r="A20" s="13">
        <v>3200</v>
      </c>
      <c r="B20" s="15" t="s">
        <v>114</v>
      </c>
      <c r="G20" s="30">
        <v>0</v>
      </c>
      <c r="J20" s="36">
        <v>244800</v>
      </c>
      <c r="K20" s="38">
        <f t="shared" si="0"/>
        <v>244800</v>
      </c>
    </row>
    <row r="21" spans="1:11" x14ac:dyDescent="0.25">
      <c r="A21" s="13">
        <v>3400</v>
      </c>
      <c r="B21" s="15" t="s">
        <v>47</v>
      </c>
      <c r="H21" s="30">
        <v>185000</v>
      </c>
      <c r="K21" s="38">
        <f t="shared" si="0"/>
        <v>185000</v>
      </c>
    </row>
    <row r="22" spans="1:11" x14ac:dyDescent="0.25">
      <c r="A22" s="13">
        <v>3900</v>
      </c>
      <c r="B22" s="15" t="s">
        <v>105</v>
      </c>
      <c r="K22" s="38">
        <f t="shared" si="0"/>
        <v>0</v>
      </c>
    </row>
    <row r="23" spans="1:11" x14ac:dyDescent="0.25">
      <c r="A23" s="13">
        <v>3903</v>
      </c>
      <c r="B23" s="15" t="s">
        <v>106</v>
      </c>
      <c r="K23" s="38">
        <f t="shared" si="0"/>
        <v>0</v>
      </c>
    </row>
    <row r="24" spans="1:11" ht="18.75" thickBot="1" x14ac:dyDescent="0.4">
      <c r="A24" s="31" t="s">
        <v>46</v>
      </c>
      <c r="B24" s="32"/>
      <c r="C24" s="33">
        <v>411750</v>
      </c>
      <c r="D24" s="33">
        <v>2131350</v>
      </c>
      <c r="E24" s="33">
        <v>683400</v>
      </c>
      <c r="F24" s="33">
        <v>170500</v>
      </c>
      <c r="G24" s="33">
        <v>478400</v>
      </c>
      <c r="H24" s="33">
        <f>SUM(C24:G24)</f>
        <v>3875400</v>
      </c>
      <c r="I24" s="37">
        <v>530000</v>
      </c>
      <c r="J24" s="37">
        <v>3317500</v>
      </c>
      <c r="K24" s="40">
        <f>SUM(C24:J24)</f>
        <v>11598300</v>
      </c>
    </row>
    <row r="25" spans="1:11" x14ac:dyDescent="0.25">
      <c r="A25" s="13">
        <v>4300</v>
      </c>
      <c r="B25" s="15" t="s">
        <v>64</v>
      </c>
      <c r="C25" s="30">
        <v>25000</v>
      </c>
      <c r="D25" s="30">
        <v>250000</v>
      </c>
      <c r="E25" s="30">
        <v>35000</v>
      </c>
      <c r="F25" s="30">
        <v>15000</v>
      </c>
      <c r="I25" s="36">
        <v>25000</v>
      </c>
      <c r="K25" s="38">
        <f>SUM(C25:I25)</f>
        <v>350000</v>
      </c>
    </row>
    <row r="26" spans="1:11" x14ac:dyDescent="0.25">
      <c r="A26" s="13">
        <v>4301</v>
      </c>
      <c r="B26" s="15" t="s">
        <v>92</v>
      </c>
      <c r="K26" s="38">
        <f t="shared" ref="K26:K44" si="1">SUM(C26:I26)</f>
        <v>0</v>
      </c>
    </row>
    <row r="27" spans="1:11" x14ac:dyDescent="0.25">
      <c r="A27" s="13">
        <v>4303</v>
      </c>
      <c r="B27" s="15" t="s">
        <v>10</v>
      </c>
      <c r="C27" s="30">
        <v>14100</v>
      </c>
      <c r="D27" s="30">
        <v>156200</v>
      </c>
      <c r="E27" s="30">
        <v>29500</v>
      </c>
      <c r="F27" s="30">
        <v>20000</v>
      </c>
      <c r="G27" s="30">
        <v>20000</v>
      </c>
      <c r="K27" s="38">
        <f t="shared" si="1"/>
        <v>239800</v>
      </c>
    </row>
    <row r="28" spans="1:11" x14ac:dyDescent="0.25">
      <c r="A28" s="13">
        <v>4304</v>
      </c>
      <c r="B28" s="15" t="s">
        <v>1</v>
      </c>
      <c r="C28" s="30">
        <v>100000</v>
      </c>
      <c r="D28" s="30">
        <v>400000</v>
      </c>
      <c r="E28" s="30">
        <v>150000</v>
      </c>
      <c r="F28" s="30">
        <v>40000</v>
      </c>
      <c r="G28" s="30">
        <v>120000</v>
      </c>
      <c r="I28" s="36">
        <v>50000</v>
      </c>
      <c r="K28" s="38">
        <f t="shared" si="1"/>
        <v>860000</v>
      </c>
    </row>
    <row r="29" spans="1:11" x14ac:dyDescent="0.25">
      <c r="A29" s="13">
        <v>4305</v>
      </c>
      <c r="B29" s="15" t="s">
        <v>48</v>
      </c>
      <c r="F29" s="30">
        <v>0</v>
      </c>
      <c r="G29" s="30">
        <v>0</v>
      </c>
      <c r="K29" s="38">
        <f t="shared" si="1"/>
        <v>0</v>
      </c>
    </row>
    <row r="30" spans="1:11" x14ac:dyDescent="0.25">
      <c r="A30" s="13">
        <v>4306</v>
      </c>
      <c r="B30" s="15" t="s">
        <v>115</v>
      </c>
      <c r="D30" s="30">
        <v>80000</v>
      </c>
      <c r="E30" s="30">
        <v>40000</v>
      </c>
      <c r="I30" s="36">
        <v>10000</v>
      </c>
      <c r="K30" s="38">
        <f t="shared" si="1"/>
        <v>130000</v>
      </c>
    </row>
    <row r="31" spans="1:11" x14ac:dyDescent="0.25">
      <c r="A31" s="13">
        <v>4307</v>
      </c>
      <c r="B31" s="15" t="s">
        <v>24</v>
      </c>
      <c r="D31" s="30">
        <v>35000</v>
      </c>
      <c r="F31" s="30">
        <v>0</v>
      </c>
      <c r="I31" s="36">
        <v>15000</v>
      </c>
      <c r="K31" s="38">
        <f t="shared" si="1"/>
        <v>50000</v>
      </c>
    </row>
    <row r="32" spans="1:11" x14ac:dyDescent="0.25">
      <c r="A32" s="13">
        <v>4308</v>
      </c>
      <c r="B32" s="15" t="s">
        <v>41</v>
      </c>
      <c r="C32" s="30">
        <v>113600</v>
      </c>
      <c r="D32" s="30">
        <v>801575</v>
      </c>
      <c r="E32" s="30">
        <v>244075</v>
      </c>
      <c r="G32" s="30">
        <v>25000</v>
      </c>
      <c r="I32" s="36">
        <v>14000</v>
      </c>
      <c r="K32" s="38">
        <f t="shared" si="1"/>
        <v>1198250</v>
      </c>
    </row>
    <row r="33" spans="1:11" x14ac:dyDescent="0.25">
      <c r="A33" s="13">
        <v>4309</v>
      </c>
      <c r="B33" s="15" t="s">
        <v>107</v>
      </c>
      <c r="C33" s="30">
        <v>10000</v>
      </c>
      <c r="D33" s="30">
        <v>30000</v>
      </c>
      <c r="E33" s="30">
        <v>30000</v>
      </c>
      <c r="F33" s="30">
        <v>10000</v>
      </c>
      <c r="G33" s="30">
        <v>25000</v>
      </c>
      <c r="I33" s="36">
        <v>5000</v>
      </c>
      <c r="K33" s="38">
        <f t="shared" si="1"/>
        <v>110000</v>
      </c>
    </row>
    <row r="34" spans="1:11" x14ac:dyDescent="0.25">
      <c r="A34" s="13">
        <v>4311</v>
      </c>
      <c r="B34" s="15" t="s">
        <v>80</v>
      </c>
      <c r="F34" s="30">
        <v>24000</v>
      </c>
      <c r="G34" s="30">
        <v>40000</v>
      </c>
      <c r="I34" s="36">
        <v>90000</v>
      </c>
      <c r="K34" s="38">
        <f t="shared" si="1"/>
        <v>154000</v>
      </c>
    </row>
    <row r="35" spans="1:11" x14ac:dyDescent="0.25">
      <c r="A35" s="13">
        <v>4312</v>
      </c>
      <c r="B35" s="15" t="s">
        <v>17</v>
      </c>
      <c r="F35" s="30">
        <v>33000</v>
      </c>
      <c r="G35" s="30">
        <v>0</v>
      </c>
      <c r="K35" s="38">
        <f t="shared" si="1"/>
        <v>33000</v>
      </c>
    </row>
    <row r="36" spans="1:11" x14ac:dyDescent="0.25">
      <c r="A36" s="13">
        <v>4313</v>
      </c>
      <c r="B36" s="15" t="s">
        <v>2</v>
      </c>
      <c r="G36" s="30">
        <v>35000</v>
      </c>
      <c r="I36" s="36">
        <v>40000</v>
      </c>
      <c r="K36" s="38">
        <f t="shared" si="1"/>
        <v>75000</v>
      </c>
    </row>
    <row r="37" spans="1:11" x14ac:dyDescent="0.25">
      <c r="A37" s="13">
        <v>4320</v>
      </c>
      <c r="B37" s="15" t="s">
        <v>11</v>
      </c>
      <c r="F37" s="30">
        <v>10000</v>
      </c>
      <c r="I37" s="36">
        <v>8000</v>
      </c>
      <c r="K37" s="38">
        <f t="shared" si="1"/>
        <v>18000</v>
      </c>
    </row>
    <row r="38" spans="1:11" x14ac:dyDescent="0.25">
      <c r="A38" s="13">
        <v>4380</v>
      </c>
      <c r="B38" s="15" t="s">
        <v>25</v>
      </c>
      <c r="K38" s="38">
        <f t="shared" si="1"/>
        <v>0</v>
      </c>
    </row>
    <row r="39" spans="1:11" x14ac:dyDescent="0.25">
      <c r="A39" s="13">
        <v>4381</v>
      </c>
      <c r="B39" s="15" t="s">
        <v>57</v>
      </c>
      <c r="K39" s="38">
        <f t="shared" si="1"/>
        <v>0</v>
      </c>
    </row>
    <row r="40" spans="1:11" x14ac:dyDescent="0.25">
      <c r="A40" s="13">
        <v>4500</v>
      </c>
      <c r="B40" s="15" t="s">
        <v>58</v>
      </c>
      <c r="K40" s="38">
        <f t="shared" si="1"/>
        <v>0</v>
      </c>
    </row>
    <row r="41" spans="1:11" x14ac:dyDescent="0.25">
      <c r="A41" s="13">
        <v>4510</v>
      </c>
      <c r="B41" s="15" t="s">
        <v>73</v>
      </c>
      <c r="K41" s="38">
        <f t="shared" si="1"/>
        <v>0</v>
      </c>
    </row>
    <row r="42" spans="1:11" x14ac:dyDescent="0.25">
      <c r="A42" s="13">
        <v>4530</v>
      </c>
      <c r="B42" s="15" t="s">
        <v>59</v>
      </c>
      <c r="K42" s="38">
        <f t="shared" si="1"/>
        <v>0</v>
      </c>
    </row>
    <row r="43" spans="1:11" x14ac:dyDescent="0.25">
      <c r="A43" s="13">
        <v>6750</v>
      </c>
      <c r="B43" s="15" t="s">
        <v>108</v>
      </c>
      <c r="K43" s="38">
        <f t="shared" si="1"/>
        <v>0</v>
      </c>
    </row>
    <row r="44" spans="1:11" x14ac:dyDescent="0.25">
      <c r="A44" s="13">
        <v>6860</v>
      </c>
      <c r="B44" s="15" t="s">
        <v>26</v>
      </c>
      <c r="K44" s="38">
        <f t="shared" si="1"/>
        <v>0</v>
      </c>
    </row>
    <row r="45" spans="1:11" ht="18.75" thickBot="1" x14ac:dyDescent="0.4">
      <c r="A45" s="32" t="s">
        <v>7</v>
      </c>
      <c r="B45" s="32"/>
      <c r="C45" s="33">
        <v>262700</v>
      </c>
      <c r="D45" s="33">
        <v>1752775</v>
      </c>
      <c r="E45" s="33">
        <v>528575</v>
      </c>
      <c r="F45" s="33">
        <v>152000</v>
      </c>
      <c r="G45" s="33">
        <v>265000</v>
      </c>
      <c r="H45" s="33">
        <v>0</v>
      </c>
      <c r="I45" s="37">
        <v>257000</v>
      </c>
      <c r="J45" s="37">
        <v>0</v>
      </c>
      <c r="K45" s="40">
        <f>SUM(C45:J45)</f>
        <v>3218050</v>
      </c>
    </row>
    <row r="46" spans="1:11" x14ac:dyDescent="0.25">
      <c r="A46" s="13">
        <v>5000</v>
      </c>
      <c r="B46" s="15" t="s">
        <v>93</v>
      </c>
      <c r="K46" s="38">
        <f t="shared" ref="K46:K71" si="2">SUM(C46:H46)</f>
        <v>0</v>
      </c>
    </row>
    <row r="47" spans="1:11" x14ac:dyDescent="0.25">
      <c r="A47" s="13">
        <v>5092</v>
      </c>
      <c r="B47" s="15" t="s">
        <v>94</v>
      </c>
      <c r="K47" s="38">
        <f t="shared" si="2"/>
        <v>0</v>
      </c>
    </row>
    <row r="48" spans="1:11" x14ac:dyDescent="0.25">
      <c r="A48" s="13">
        <v>5210</v>
      </c>
      <c r="B48" s="15" t="s">
        <v>34</v>
      </c>
      <c r="K48" s="38">
        <f t="shared" si="2"/>
        <v>0</v>
      </c>
    </row>
    <row r="49" spans="1:11" x14ac:dyDescent="0.25">
      <c r="A49" s="13">
        <v>5231</v>
      </c>
      <c r="B49" s="15" t="s">
        <v>109</v>
      </c>
      <c r="K49" s="38">
        <f t="shared" si="2"/>
        <v>0</v>
      </c>
    </row>
    <row r="50" spans="1:11" x14ac:dyDescent="0.25">
      <c r="A50" s="13">
        <v>5250</v>
      </c>
      <c r="B50" s="15" t="s">
        <v>81</v>
      </c>
      <c r="K50" s="38">
        <f t="shared" si="2"/>
        <v>0</v>
      </c>
    </row>
    <row r="51" spans="1:11" x14ac:dyDescent="0.25">
      <c r="A51" s="13">
        <v>5280</v>
      </c>
      <c r="B51" s="15" t="s">
        <v>35</v>
      </c>
      <c r="K51" s="38">
        <f t="shared" si="2"/>
        <v>0</v>
      </c>
    </row>
    <row r="52" spans="1:11" x14ac:dyDescent="0.25">
      <c r="A52" s="13">
        <v>5290</v>
      </c>
      <c r="B52" s="15" t="s">
        <v>95</v>
      </c>
      <c r="K52" s="38">
        <f t="shared" si="2"/>
        <v>0</v>
      </c>
    </row>
    <row r="53" spans="1:11" x14ac:dyDescent="0.25">
      <c r="A53" s="13">
        <v>5310</v>
      </c>
      <c r="B53" s="15" t="s">
        <v>36</v>
      </c>
      <c r="K53" s="38">
        <f t="shared" si="2"/>
        <v>0</v>
      </c>
    </row>
    <row r="54" spans="1:11" x14ac:dyDescent="0.25">
      <c r="A54" s="13">
        <v>5390</v>
      </c>
      <c r="B54" s="15" t="s">
        <v>49</v>
      </c>
      <c r="K54" s="38">
        <f t="shared" si="2"/>
        <v>0</v>
      </c>
    </row>
    <row r="55" spans="1:11" x14ac:dyDescent="0.25">
      <c r="A55" s="13">
        <v>5400</v>
      </c>
      <c r="B55" s="15" t="s">
        <v>65</v>
      </c>
      <c r="K55" s="38">
        <f t="shared" si="2"/>
        <v>0</v>
      </c>
    </row>
    <row r="56" spans="1:11" x14ac:dyDescent="0.25">
      <c r="A56" s="13">
        <v>5405</v>
      </c>
      <c r="B56" s="15" t="s">
        <v>3</v>
      </c>
      <c r="K56" s="38">
        <f t="shared" si="2"/>
        <v>0</v>
      </c>
    </row>
    <row r="57" spans="1:11" x14ac:dyDescent="0.25">
      <c r="A57" s="13">
        <v>5430</v>
      </c>
      <c r="B57" s="15" t="s">
        <v>42</v>
      </c>
      <c r="K57" s="38">
        <f t="shared" si="2"/>
        <v>0</v>
      </c>
    </row>
    <row r="58" spans="1:11" x14ac:dyDescent="0.25">
      <c r="A58" s="13">
        <v>5500</v>
      </c>
      <c r="B58" s="15" t="s">
        <v>4</v>
      </c>
      <c r="K58" s="38">
        <f t="shared" si="2"/>
        <v>0</v>
      </c>
    </row>
    <row r="59" spans="1:11" x14ac:dyDescent="0.25">
      <c r="A59" s="13">
        <v>5900</v>
      </c>
      <c r="B59" s="15" t="s">
        <v>74</v>
      </c>
      <c r="K59" s="38">
        <f t="shared" si="2"/>
        <v>0</v>
      </c>
    </row>
    <row r="60" spans="1:11" x14ac:dyDescent="0.25">
      <c r="A60" s="13">
        <v>5910</v>
      </c>
      <c r="B60" s="15" t="s">
        <v>116</v>
      </c>
      <c r="K60" s="38">
        <f t="shared" si="2"/>
        <v>0</v>
      </c>
    </row>
    <row r="61" spans="1:11" x14ac:dyDescent="0.25">
      <c r="A61" s="13">
        <v>5911</v>
      </c>
      <c r="B61" s="15" t="s">
        <v>37</v>
      </c>
      <c r="K61" s="38">
        <f t="shared" si="2"/>
        <v>0</v>
      </c>
    </row>
    <row r="62" spans="1:11" x14ac:dyDescent="0.25">
      <c r="A62" s="13">
        <v>5920</v>
      </c>
      <c r="B62" s="15" t="s">
        <v>86</v>
      </c>
      <c r="K62" s="38">
        <f t="shared" si="2"/>
        <v>0</v>
      </c>
    </row>
    <row r="63" spans="1:11" x14ac:dyDescent="0.25">
      <c r="A63" s="13">
        <v>5950</v>
      </c>
      <c r="B63" s="15" t="s">
        <v>12</v>
      </c>
      <c r="K63" s="38">
        <f t="shared" si="2"/>
        <v>0</v>
      </c>
    </row>
    <row r="64" spans="1:11" x14ac:dyDescent="0.25">
      <c r="A64" s="13">
        <v>5952</v>
      </c>
      <c r="B64" s="15" t="s">
        <v>66</v>
      </c>
      <c r="K64" s="38">
        <f t="shared" si="2"/>
        <v>0</v>
      </c>
    </row>
    <row r="65" spans="1:11" x14ac:dyDescent="0.25">
      <c r="A65" s="13">
        <v>5953</v>
      </c>
      <c r="B65" s="15" t="s">
        <v>5</v>
      </c>
      <c r="K65" s="38">
        <f t="shared" si="2"/>
        <v>0</v>
      </c>
    </row>
    <row r="66" spans="1:11" x14ac:dyDescent="0.25">
      <c r="A66" s="13">
        <v>5990</v>
      </c>
      <c r="B66" s="15" t="s">
        <v>110</v>
      </c>
      <c r="K66" s="38">
        <f t="shared" si="2"/>
        <v>0</v>
      </c>
    </row>
    <row r="67" spans="1:11" ht="18" x14ac:dyDescent="0.35">
      <c r="A67" s="14" t="s">
        <v>62</v>
      </c>
      <c r="B67" s="8"/>
      <c r="K67" s="38">
        <f t="shared" si="2"/>
        <v>0</v>
      </c>
    </row>
    <row r="68" spans="1:11" x14ac:dyDescent="0.25">
      <c r="A68" s="13">
        <v>6300</v>
      </c>
      <c r="B68" s="15" t="s">
        <v>111</v>
      </c>
      <c r="K68" s="38">
        <f t="shared" si="2"/>
        <v>0</v>
      </c>
    </row>
    <row r="69" spans="1:11" x14ac:dyDescent="0.25">
      <c r="A69" s="13">
        <v>6360</v>
      </c>
      <c r="B69" s="15" t="s">
        <v>96</v>
      </c>
      <c r="K69" s="38">
        <f t="shared" si="2"/>
        <v>0</v>
      </c>
    </row>
    <row r="70" spans="1:11" x14ac:dyDescent="0.25">
      <c r="A70" s="13">
        <v>6390</v>
      </c>
      <c r="B70" s="15" t="s">
        <v>117</v>
      </c>
      <c r="K70" s="38">
        <f t="shared" si="2"/>
        <v>0</v>
      </c>
    </row>
    <row r="71" spans="1:11" x14ac:dyDescent="0.25">
      <c r="A71" s="13">
        <v>6420</v>
      </c>
      <c r="B71" s="15" t="s">
        <v>87</v>
      </c>
      <c r="K71" s="38">
        <f t="shared" si="2"/>
        <v>0</v>
      </c>
    </row>
    <row r="72" spans="1:11" x14ac:dyDescent="0.25">
      <c r="A72" s="13">
        <v>6421</v>
      </c>
      <c r="B72" s="15" t="s">
        <v>88</v>
      </c>
      <c r="K72" s="38">
        <f t="shared" ref="K72:K116" si="3">SUM(C72:H72)</f>
        <v>0</v>
      </c>
    </row>
    <row r="73" spans="1:11" x14ac:dyDescent="0.25">
      <c r="A73" s="13">
        <v>6430</v>
      </c>
      <c r="B73" s="15" t="s">
        <v>67</v>
      </c>
      <c r="K73" s="38">
        <f t="shared" si="3"/>
        <v>0</v>
      </c>
    </row>
    <row r="74" spans="1:11" x14ac:dyDescent="0.25">
      <c r="A74" s="13">
        <v>6440</v>
      </c>
      <c r="B74" s="15" t="s">
        <v>27</v>
      </c>
      <c r="K74" s="38">
        <f t="shared" si="3"/>
        <v>0</v>
      </c>
    </row>
    <row r="75" spans="1:11" x14ac:dyDescent="0.25">
      <c r="A75" s="13">
        <v>6540</v>
      </c>
      <c r="B75" s="15" t="s">
        <v>18</v>
      </c>
      <c r="K75" s="38">
        <f t="shared" si="3"/>
        <v>0</v>
      </c>
    </row>
    <row r="76" spans="1:11" x14ac:dyDescent="0.25">
      <c r="A76" s="13">
        <v>6552</v>
      </c>
      <c r="B76" s="15" t="s">
        <v>98</v>
      </c>
      <c r="K76" s="38">
        <f t="shared" si="3"/>
        <v>0</v>
      </c>
    </row>
    <row r="77" spans="1:11" x14ac:dyDescent="0.25">
      <c r="A77" s="13">
        <v>6553</v>
      </c>
      <c r="B77" s="15" t="s">
        <v>99</v>
      </c>
      <c r="K77" s="38">
        <f t="shared" si="3"/>
        <v>0</v>
      </c>
    </row>
    <row r="78" spans="1:11" x14ac:dyDescent="0.25">
      <c r="A78" s="13">
        <v>6554</v>
      </c>
      <c r="B78" s="15" t="s">
        <v>118</v>
      </c>
      <c r="K78" s="38">
        <f t="shared" si="3"/>
        <v>0</v>
      </c>
    </row>
    <row r="79" spans="1:11" x14ac:dyDescent="0.25">
      <c r="A79" s="13">
        <v>6570</v>
      </c>
      <c r="B79" s="15" t="s">
        <v>112</v>
      </c>
      <c r="K79" s="38">
        <f t="shared" si="3"/>
        <v>0</v>
      </c>
    </row>
    <row r="80" spans="1:11" x14ac:dyDescent="0.25">
      <c r="A80" s="13">
        <v>6700</v>
      </c>
      <c r="B80" s="15" t="s">
        <v>50</v>
      </c>
      <c r="K80" s="38">
        <f t="shared" si="3"/>
        <v>0</v>
      </c>
    </row>
    <row r="81" spans="1:11" x14ac:dyDescent="0.25">
      <c r="A81" s="13">
        <v>6705</v>
      </c>
      <c r="B81" s="15" t="s">
        <v>75</v>
      </c>
      <c r="K81" s="38">
        <f t="shared" si="3"/>
        <v>0</v>
      </c>
    </row>
    <row r="82" spans="1:11" x14ac:dyDescent="0.25">
      <c r="A82" s="13">
        <v>6715</v>
      </c>
      <c r="B82" s="15" t="s">
        <v>73</v>
      </c>
      <c r="K82" s="38">
        <f t="shared" si="3"/>
        <v>0</v>
      </c>
    </row>
    <row r="83" spans="1:11" x14ac:dyDescent="0.25">
      <c r="A83" s="13">
        <v>6720</v>
      </c>
      <c r="B83" s="15" t="s">
        <v>89</v>
      </c>
      <c r="K83" s="38">
        <f t="shared" si="3"/>
        <v>0</v>
      </c>
    </row>
    <row r="84" spans="1:11" x14ac:dyDescent="0.25">
      <c r="A84" s="13">
        <v>6725</v>
      </c>
      <c r="B84" s="15" t="s">
        <v>82</v>
      </c>
      <c r="K84" s="38">
        <f t="shared" si="3"/>
        <v>0</v>
      </c>
    </row>
    <row r="85" spans="1:11" x14ac:dyDescent="0.25">
      <c r="A85" s="13">
        <v>6790</v>
      </c>
      <c r="B85" s="15" t="s">
        <v>113</v>
      </c>
      <c r="K85" s="38">
        <f t="shared" si="3"/>
        <v>0</v>
      </c>
    </row>
    <row r="86" spans="1:11" x14ac:dyDescent="0.25">
      <c r="A86" s="13">
        <v>6791</v>
      </c>
      <c r="B86" s="15" t="s">
        <v>38</v>
      </c>
      <c r="K86" s="38">
        <f t="shared" si="3"/>
        <v>0</v>
      </c>
    </row>
    <row r="87" spans="1:11" x14ac:dyDescent="0.25">
      <c r="A87" s="13">
        <v>6800</v>
      </c>
      <c r="B87" s="15" t="s">
        <v>60</v>
      </c>
      <c r="K87" s="38">
        <f t="shared" si="3"/>
        <v>0</v>
      </c>
    </row>
    <row r="88" spans="1:11" x14ac:dyDescent="0.25">
      <c r="A88" s="13">
        <v>6810</v>
      </c>
      <c r="B88" s="15" t="s">
        <v>28</v>
      </c>
      <c r="K88" s="38">
        <f t="shared" si="3"/>
        <v>0</v>
      </c>
    </row>
    <row r="89" spans="1:11" x14ac:dyDescent="0.25">
      <c r="A89" s="13">
        <v>6820</v>
      </c>
      <c r="B89" s="15" t="s">
        <v>13</v>
      </c>
      <c r="K89" s="38">
        <f t="shared" si="3"/>
        <v>0</v>
      </c>
    </row>
    <row r="90" spans="1:11" x14ac:dyDescent="0.25">
      <c r="A90" s="13">
        <v>6840</v>
      </c>
      <c r="B90" s="15" t="s">
        <v>51</v>
      </c>
      <c r="K90" s="38">
        <f t="shared" si="3"/>
        <v>0</v>
      </c>
    </row>
    <row r="91" spans="1:11" x14ac:dyDescent="0.25">
      <c r="A91" s="13">
        <v>6900</v>
      </c>
      <c r="B91" s="15" t="s">
        <v>76</v>
      </c>
      <c r="K91" s="38">
        <f t="shared" si="3"/>
        <v>0</v>
      </c>
    </row>
    <row r="92" spans="1:11" x14ac:dyDescent="0.25">
      <c r="A92" s="13">
        <v>6901</v>
      </c>
      <c r="B92" s="15" t="s">
        <v>100</v>
      </c>
      <c r="K92" s="38">
        <f t="shared" si="3"/>
        <v>0</v>
      </c>
    </row>
    <row r="93" spans="1:11" x14ac:dyDescent="0.25">
      <c r="A93" s="13">
        <v>6907</v>
      </c>
      <c r="B93" s="15" t="s">
        <v>52</v>
      </c>
      <c r="K93" s="38">
        <f t="shared" si="3"/>
        <v>0</v>
      </c>
    </row>
    <row r="94" spans="1:11" x14ac:dyDescent="0.25">
      <c r="A94" s="13">
        <v>6940</v>
      </c>
      <c r="B94" s="15" t="s">
        <v>19</v>
      </c>
      <c r="K94" s="38">
        <f t="shared" si="3"/>
        <v>0</v>
      </c>
    </row>
    <row r="95" spans="1:11" x14ac:dyDescent="0.25">
      <c r="A95" s="13">
        <v>7020</v>
      </c>
      <c r="B95" s="15" t="s">
        <v>119</v>
      </c>
      <c r="K95" s="38">
        <f t="shared" si="3"/>
        <v>0</v>
      </c>
    </row>
    <row r="96" spans="1:11" x14ac:dyDescent="0.25">
      <c r="A96" s="13">
        <v>7040</v>
      </c>
      <c r="B96" s="15" t="s">
        <v>29</v>
      </c>
      <c r="K96" s="38">
        <f t="shared" si="3"/>
        <v>0</v>
      </c>
    </row>
    <row r="97" spans="1:11" x14ac:dyDescent="0.25">
      <c r="A97" s="13">
        <v>7100</v>
      </c>
      <c r="B97" s="15" t="s">
        <v>83</v>
      </c>
      <c r="K97" s="38">
        <f t="shared" si="3"/>
        <v>0</v>
      </c>
    </row>
    <row r="98" spans="1:11" x14ac:dyDescent="0.25">
      <c r="A98" s="13">
        <v>7140</v>
      </c>
      <c r="B98" s="15" t="s">
        <v>43</v>
      </c>
      <c r="K98" s="38">
        <f t="shared" si="3"/>
        <v>0</v>
      </c>
    </row>
    <row r="99" spans="1:11" x14ac:dyDescent="0.25">
      <c r="A99" s="13">
        <v>7160</v>
      </c>
      <c r="B99" s="15" t="s">
        <v>68</v>
      </c>
      <c r="K99" s="38">
        <f t="shared" si="3"/>
        <v>0</v>
      </c>
    </row>
    <row r="100" spans="1:11" x14ac:dyDescent="0.25">
      <c r="A100" s="13">
        <v>7300</v>
      </c>
      <c r="B100" s="15" t="s">
        <v>20</v>
      </c>
      <c r="C100" s="30">
        <v>10000</v>
      </c>
      <c r="D100" s="30">
        <v>80000</v>
      </c>
      <c r="E100" s="30">
        <v>10000</v>
      </c>
      <c r="F100" s="30">
        <v>10000</v>
      </c>
      <c r="G100" s="30">
        <v>10000</v>
      </c>
      <c r="I100" s="36">
        <v>160000</v>
      </c>
      <c r="K100" s="38">
        <f>SUM(C100:I100)</f>
        <v>280000</v>
      </c>
    </row>
    <row r="101" spans="1:11" x14ac:dyDescent="0.25">
      <c r="A101" s="13">
        <v>7301</v>
      </c>
      <c r="B101" s="15" t="s">
        <v>77</v>
      </c>
      <c r="K101" s="38">
        <f t="shared" si="3"/>
        <v>0</v>
      </c>
    </row>
    <row r="102" spans="1:11" x14ac:dyDescent="0.25">
      <c r="A102" s="13">
        <v>7320</v>
      </c>
      <c r="B102" s="15" t="s">
        <v>44</v>
      </c>
      <c r="K102" s="38">
        <f t="shared" si="3"/>
        <v>0</v>
      </c>
    </row>
    <row r="103" spans="1:11" x14ac:dyDescent="0.25">
      <c r="A103" s="13">
        <v>7350</v>
      </c>
      <c r="B103" s="15" t="s">
        <v>53</v>
      </c>
      <c r="K103" s="38">
        <f t="shared" si="3"/>
        <v>0</v>
      </c>
    </row>
    <row r="104" spans="1:11" x14ac:dyDescent="0.25">
      <c r="A104" s="13">
        <v>7360</v>
      </c>
      <c r="B104" s="15" t="s">
        <v>21</v>
      </c>
      <c r="K104" s="38">
        <f t="shared" si="3"/>
        <v>0</v>
      </c>
    </row>
    <row r="105" spans="1:11" x14ac:dyDescent="0.25">
      <c r="A105" s="13">
        <v>7400</v>
      </c>
      <c r="B105" s="15" t="s">
        <v>30</v>
      </c>
      <c r="K105" s="38">
        <f t="shared" si="3"/>
        <v>0</v>
      </c>
    </row>
    <row r="106" spans="1:11" x14ac:dyDescent="0.25">
      <c r="A106" s="13">
        <v>7410</v>
      </c>
      <c r="B106" s="15" t="s">
        <v>14</v>
      </c>
      <c r="K106" s="38">
        <f t="shared" si="3"/>
        <v>0</v>
      </c>
    </row>
    <row r="107" spans="1:11" x14ac:dyDescent="0.25">
      <c r="A107" s="13">
        <v>7420</v>
      </c>
      <c r="B107" s="15" t="s">
        <v>69</v>
      </c>
      <c r="K107" s="38">
        <f t="shared" si="3"/>
        <v>0</v>
      </c>
    </row>
    <row r="108" spans="1:11" x14ac:dyDescent="0.25">
      <c r="A108" s="13">
        <v>7430</v>
      </c>
      <c r="B108" s="15" t="s">
        <v>54</v>
      </c>
      <c r="K108" s="38">
        <f t="shared" si="3"/>
        <v>0</v>
      </c>
    </row>
    <row r="109" spans="1:11" x14ac:dyDescent="0.25">
      <c r="A109" s="13">
        <v>7500</v>
      </c>
      <c r="B109" s="15" t="s">
        <v>61</v>
      </c>
      <c r="K109" s="38">
        <f t="shared" si="3"/>
        <v>0</v>
      </c>
    </row>
    <row r="110" spans="1:11" x14ac:dyDescent="0.25">
      <c r="A110" s="13">
        <v>7605</v>
      </c>
      <c r="B110" s="15" t="s">
        <v>101</v>
      </c>
      <c r="K110" s="38">
        <f t="shared" si="3"/>
        <v>0</v>
      </c>
    </row>
    <row r="111" spans="1:11" x14ac:dyDescent="0.25">
      <c r="A111" s="13">
        <v>7710</v>
      </c>
      <c r="B111" s="15" t="s">
        <v>45</v>
      </c>
      <c r="K111" s="38">
        <f t="shared" si="3"/>
        <v>0</v>
      </c>
    </row>
    <row r="112" spans="1:11" x14ac:dyDescent="0.25">
      <c r="A112" s="13">
        <v>7740</v>
      </c>
      <c r="B112" s="15" t="s">
        <v>102</v>
      </c>
      <c r="K112" s="38">
        <f t="shared" si="3"/>
        <v>0</v>
      </c>
    </row>
    <row r="113" spans="1:11" x14ac:dyDescent="0.25">
      <c r="A113" s="13">
        <v>7770</v>
      </c>
      <c r="B113" s="15" t="s">
        <v>15</v>
      </c>
      <c r="K113" s="38">
        <f t="shared" si="3"/>
        <v>0</v>
      </c>
    </row>
    <row r="114" spans="1:11" x14ac:dyDescent="0.25">
      <c r="A114" s="13">
        <v>7771</v>
      </c>
      <c r="B114" s="15" t="s">
        <v>70</v>
      </c>
      <c r="K114" s="38">
        <f t="shared" si="3"/>
        <v>0</v>
      </c>
    </row>
    <row r="115" spans="1:11" x14ac:dyDescent="0.25">
      <c r="A115" s="13">
        <v>7790</v>
      </c>
      <c r="B115" s="15" t="s">
        <v>90</v>
      </c>
      <c r="K115" s="38">
        <f t="shared" si="3"/>
        <v>0</v>
      </c>
    </row>
    <row r="116" spans="1:11" x14ac:dyDescent="0.25">
      <c r="A116" s="13">
        <v>7830</v>
      </c>
      <c r="B116" s="15" t="s">
        <v>22</v>
      </c>
      <c r="K116" s="38">
        <f t="shared" si="3"/>
        <v>0</v>
      </c>
    </row>
    <row r="117" spans="1:11" ht="18.75" thickBot="1" x14ac:dyDescent="0.4">
      <c r="A117" s="14" t="s">
        <v>63</v>
      </c>
      <c r="B117" s="32"/>
      <c r="C117" s="33">
        <v>10000</v>
      </c>
      <c r="D117" s="33">
        <v>80000</v>
      </c>
      <c r="E117" s="33">
        <v>10000</v>
      </c>
      <c r="F117" s="33">
        <v>10000</v>
      </c>
      <c r="G117" s="33">
        <v>10000</v>
      </c>
      <c r="H117" s="33">
        <v>0</v>
      </c>
      <c r="I117" s="37">
        <v>160000</v>
      </c>
      <c r="J117" s="37">
        <v>0</v>
      </c>
      <c r="K117" s="40">
        <f>SUM(C117:J117)</f>
        <v>280000</v>
      </c>
    </row>
    <row r="118" spans="1:11" ht="18" x14ac:dyDescent="0.35">
      <c r="A118" s="14"/>
      <c r="B118" s="8"/>
    </row>
    <row r="119" spans="1:11" ht="21.75" thickBot="1" x14ac:dyDescent="0.3">
      <c r="A119" s="34" t="s">
        <v>97</v>
      </c>
      <c r="B119" s="35"/>
      <c r="C119" s="33">
        <v>139050</v>
      </c>
      <c r="D119" s="33">
        <v>298575</v>
      </c>
      <c r="E119" s="33">
        <v>144825</v>
      </c>
      <c r="F119" s="33">
        <v>8500</v>
      </c>
      <c r="G119" s="33">
        <v>203400</v>
      </c>
      <c r="H119" s="33">
        <v>2295000</v>
      </c>
      <c r="I119" s="37">
        <v>113000</v>
      </c>
      <c r="J119" s="37">
        <v>3317500</v>
      </c>
      <c r="K119" s="40">
        <f>K24-K45-K117</f>
        <v>8100250</v>
      </c>
    </row>
    <row r="120" spans="1:11" x14ac:dyDescent="0.25">
      <c r="A120" s="13">
        <v>8055</v>
      </c>
      <c r="B120" s="15" t="s">
        <v>78</v>
      </c>
    </row>
    <row r="121" spans="1:11" x14ac:dyDescent="0.25">
      <c r="A121" s="13">
        <v>8155</v>
      </c>
      <c r="B121" s="15" t="s">
        <v>6</v>
      </c>
    </row>
    <row r="122" spans="1:11" x14ac:dyDescent="0.25">
      <c r="A122" s="13">
        <v>8160</v>
      </c>
      <c r="B122" s="15" t="s">
        <v>91</v>
      </c>
    </row>
    <row r="123" spans="1:11" ht="18" x14ac:dyDescent="0.35">
      <c r="A123" s="14" t="s">
        <v>71</v>
      </c>
      <c r="B123" s="8"/>
    </row>
    <row r="124" spans="1:11" ht="21" x14ac:dyDescent="0.4">
      <c r="A124" s="21" t="s">
        <v>55</v>
      </c>
      <c r="B124" s="21"/>
    </row>
    <row r="125" spans="1:11" x14ac:dyDescent="0.3">
      <c r="A125" s="6"/>
      <c r="B125" s="6"/>
    </row>
    <row r="126" spans="1:11" x14ac:dyDescent="0.3">
      <c r="B126" s="19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00d411e-758e-4a31-a439-60a8ea074f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F1517D8C4342A7A76DB52F73B8A0" ma:contentTypeVersion="14" ma:contentTypeDescription="Create a new document." ma:contentTypeScope="" ma:versionID="68422bae593dbe745ffd2bdaa00fa126">
  <xsd:schema xmlns:xsd="http://www.w3.org/2001/XMLSchema" xmlns:xs="http://www.w3.org/2001/XMLSchema" xmlns:p="http://schemas.microsoft.com/office/2006/metadata/properties" xmlns:ns3="500d411e-758e-4a31-a439-60a8ea074f34" xmlns:ns4="14752704-32ec-4582-8a24-b1f4c07107ed" targetNamespace="http://schemas.microsoft.com/office/2006/metadata/properties" ma:root="true" ma:fieldsID="4f4857de4fc59311acad964562abaab5" ns3:_="" ns4:_="">
    <xsd:import namespace="500d411e-758e-4a31-a439-60a8ea074f34"/>
    <xsd:import namespace="14752704-32ec-4582-8a24-b1f4c07107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System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d411e-758e-4a31-a439-60a8ea074f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52704-32ec-4582-8a24-b1f4c07107e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52AD90-AF4B-41FF-ABFE-A3BE22E0A2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FFACD8-C038-45D2-86A3-29EEFEE97EE6}">
  <ds:schemaRefs>
    <ds:schemaRef ds:uri="14752704-32ec-4582-8a24-b1f4c07107ed"/>
    <ds:schemaRef ds:uri="http://purl.org/dc/dcmitype/"/>
    <ds:schemaRef ds:uri="500d411e-758e-4a31-a439-60a8ea074f34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792F9B2-2550-4A41-955E-6C69B7095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0d411e-758e-4a31-a439-60a8ea074f34"/>
    <ds:schemaRef ds:uri="14752704-32ec-4582-8a24-b1f4c07107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Resultatrapport</vt:lpstr>
      <vt:lpstr>Underbudsjettet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Bernt Jæger</dc:creator>
  <cp:lastModifiedBy>Bernt Jæger</cp:lastModifiedBy>
  <cp:lastPrinted>2023-11-21T09:54:45Z</cp:lastPrinted>
  <dcterms:created xsi:type="dcterms:W3CDTF">2023-10-13T10:36:29Z</dcterms:created>
  <dcterms:modified xsi:type="dcterms:W3CDTF">2024-02-26T12:39:24Z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0x01010015ADF1517D8C4342A7A76DB52F73B8A0</vt:lpwstr>
  </property>
</Properties>
</file>